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shortcut-targets-by-id\0BwIab8KeFOdjZTlEbGowM212c2s\01. Sports Science\35. National Beach Sprints 2020-2028\Templates\"/>
    </mc:Choice>
  </mc:AlternateContent>
  <xr:revisionPtr revIDLastSave="0" documentId="13_ncr:1_{88CF6B0E-4464-4460-AC7B-C1C875B30162}" xr6:coauthVersionLast="47" xr6:coauthVersionMax="47" xr10:uidLastSave="{00000000-0000-0000-0000-000000000000}"/>
  <bookViews>
    <workbookView xWindow="28620" yWindow="-16455" windowWidth="29040" windowHeight="15720" xr2:uid="{25BE0BE2-E8FB-4D1F-976E-FADE72C230C5}"/>
  </bookViews>
  <sheets>
    <sheet name="Beach Sprint Data Submission" sheetId="1" r:id="rId1"/>
  </sheets>
  <externalReferences>
    <externalReference r:id="rId2"/>
  </externalReferences>
  <definedNames>
    <definedName name="Category">#REF!</definedName>
    <definedName name="Slicer_Full_Name">#REF!</definedName>
    <definedName name="Slicer_Full_Name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4" i="1" l="1"/>
  <c r="X94" i="1" s="1"/>
  <c r="K94" i="1"/>
  <c r="J94" i="1"/>
  <c r="D94" i="1"/>
  <c r="W93" i="1"/>
  <c r="K93" i="1"/>
  <c r="J93" i="1"/>
  <c r="D93" i="1"/>
  <c r="W92" i="1"/>
  <c r="X92" i="1" s="1"/>
  <c r="K92" i="1"/>
  <c r="J92" i="1"/>
  <c r="D92" i="1"/>
  <c r="K91" i="1"/>
  <c r="J91" i="1"/>
  <c r="D91" i="1"/>
  <c r="W90" i="1"/>
  <c r="W91" i="1" s="1"/>
  <c r="K90" i="1"/>
  <c r="J90" i="1"/>
  <c r="D90" i="1"/>
  <c r="W89" i="1"/>
  <c r="X89" i="1" s="1"/>
  <c r="K89" i="1"/>
  <c r="J89" i="1"/>
  <c r="D89" i="1"/>
  <c r="W88" i="1"/>
  <c r="K88" i="1"/>
  <c r="J88" i="1"/>
  <c r="D88" i="1"/>
  <c r="W87" i="1"/>
  <c r="X87" i="1" s="1"/>
  <c r="K87" i="1"/>
  <c r="J87" i="1"/>
  <c r="D87" i="1"/>
  <c r="K86" i="1"/>
  <c r="J86" i="1"/>
  <c r="D86" i="1"/>
  <c r="W85" i="1"/>
  <c r="W86" i="1" s="1"/>
  <c r="K85" i="1"/>
  <c r="J85" i="1"/>
  <c r="D85" i="1"/>
  <c r="W84" i="1"/>
  <c r="X84" i="1" s="1"/>
  <c r="K84" i="1"/>
  <c r="J84" i="1"/>
  <c r="D84" i="1"/>
  <c r="W83" i="1"/>
  <c r="K83" i="1"/>
  <c r="J83" i="1"/>
  <c r="D83" i="1"/>
  <c r="W82" i="1"/>
  <c r="X82" i="1" s="1"/>
  <c r="K82" i="1"/>
  <c r="J82" i="1"/>
  <c r="D82" i="1"/>
  <c r="K81" i="1"/>
  <c r="J81" i="1"/>
  <c r="D81" i="1"/>
  <c r="W80" i="1"/>
  <c r="X80" i="1" s="1"/>
  <c r="K80" i="1"/>
  <c r="J80" i="1"/>
  <c r="D80" i="1"/>
  <c r="W79" i="1"/>
  <c r="X79" i="1" s="1"/>
  <c r="K79" i="1"/>
  <c r="J79" i="1"/>
  <c r="D79" i="1"/>
  <c r="W78" i="1"/>
  <c r="K78" i="1"/>
  <c r="J78" i="1"/>
  <c r="D78" i="1"/>
  <c r="W77" i="1"/>
  <c r="X77" i="1" s="1"/>
  <c r="K77" i="1"/>
  <c r="J77" i="1"/>
  <c r="D77" i="1"/>
  <c r="W76" i="1"/>
  <c r="K76" i="1"/>
  <c r="J76" i="1"/>
  <c r="D76" i="1"/>
  <c r="X75" i="1"/>
  <c r="W75" i="1"/>
  <c r="K75" i="1"/>
  <c r="J75" i="1"/>
  <c r="D75" i="1"/>
  <c r="W74" i="1"/>
  <c r="X74" i="1" s="1"/>
  <c r="K74" i="1"/>
  <c r="J74" i="1"/>
  <c r="D74" i="1"/>
  <c r="W73" i="1"/>
  <c r="X73" i="1" s="1"/>
  <c r="K73" i="1"/>
  <c r="J73" i="1"/>
  <c r="D73" i="1"/>
  <c r="W72" i="1"/>
  <c r="X72" i="1" s="1"/>
  <c r="K72" i="1"/>
  <c r="J72" i="1"/>
  <c r="D72" i="1"/>
  <c r="W71" i="1"/>
  <c r="X71" i="1" s="1"/>
  <c r="K71" i="1"/>
  <c r="J71" i="1"/>
  <c r="D71" i="1"/>
  <c r="W70" i="1"/>
  <c r="X70" i="1" s="1"/>
  <c r="K70" i="1"/>
  <c r="J70" i="1"/>
  <c r="D70" i="1"/>
  <c r="W69" i="1"/>
  <c r="X69" i="1" s="1"/>
  <c r="K69" i="1"/>
  <c r="J69" i="1"/>
  <c r="D69" i="1"/>
  <c r="W68" i="1"/>
  <c r="X68" i="1" s="1"/>
  <c r="K68" i="1"/>
  <c r="J68" i="1"/>
  <c r="D68" i="1"/>
  <c r="W67" i="1"/>
  <c r="X67" i="1" s="1"/>
  <c r="K67" i="1"/>
  <c r="J67" i="1"/>
  <c r="D67" i="1"/>
  <c r="X66" i="1"/>
  <c r="W66" i="1"/>
  <c r="K66" i="1"/>
  <c r="J66" i="1"/>
  <c r="D66" i="1"/>
  <c r="W65" i="1"/>
  <c r="X65" i="1" s="1"/>
  <c r="K65" i="1"/>
  <c r="J65" i="1"/>
  <c r="D65" i="1"/>
  <c r="W64" i="1"/>
  <c r="X64" i="1" s="1"/>
  <c r="K64" i="1"/>
  <c r="J64" i="1"/>
  <c r="D64" i="1"/>
  <c r="W63" i="1"/>
  <c r="X63" i="1" s="1"/>
  <c r="K63" i="1"/>
  <c r="J63" i="1"/>
  <c r="D63" i="1"/>
  <c r="W62" i="1"/>
  <c r="K62" i="1"/>
  <c r="J62" i="1"/>
  <c r="D62" i="1"/>
  <c r="W61" i="1"/>
  <c r="X61" i="1" s="1"/>
  <c r="Z61" i="1" s="1"/>
  <c r="K61" i="1"/>
  <c r="J61" i="1"/>
  <c r="D61" i="1"/>
  <c r="K60" i="1"/>
  <c r="J60" i="1"/>
  <c r="D60" i="1"/>
  <c r="W59" i="1"/>
  <c r="W60" i="1" s="1"/>
  <c r="K59" i="1"/>
  <c r="J59" i="1"/>
  <c r="D59" i="1"/>
  <c r="W58" i="1"/>
  <c r="X58" i="1" s="1"/>
  <c r="K58" i="1"/>
  <c r="J58" i="1"/>
  <c r="D58" i="1"/>
  <c r="W57" i="1"/>
  <c r="K57" i="1"/>
  <c r="J57" i="1"/>
  <c r="D57" i="1"/>
  <c r="W56" i="1"/>
  <c r="X56" i="1" s="1"/>
  <c r="K56" i="1"/>
  <c r="J56" i="1"/>
  <c r="D56" i="1"/>
  <c r="K55" i="1"/>
  <c r="J55" i="1"/>
  <c r="D55" i="1"/>
  <c r="W54" i="1"/>
  <c r="W55" i="1" s="1"/>
  <c r="K54" i="1"/>
  <c r="J54" i="1"/>
  <c r="D54" i="1"/>
  <c r="W53" i="1"/>
  <c r="X53" i="1" s="1"/>
  <c r="K53" i="1"/>
  <c r="J53" i="1"/>
  <c r="D53" i="1"/>
  <c r="W52" i="1"/>
  <c r="K52" i="1"/>
  <c r="J52" i="1"/>
  <c r="D52" i="1"/>
  <c r="W51" i="1"/>
  <c r="X51" i="1" s="1"/>
  <c r="K51" i="1"/>
  <c r="J51" i="1"/>
  <c r="D51" i="1"/>
  <c r="K50" i="1"/>
  <c r="J50" i="1"/>
  <c r="D50" i="1"/>
  <c r="W49" i="1"/>
  <c r="W50" i="1" s="1"/>
  <c r="K49" i="1"/>
  <c r="J49" i="1"/>
  <c r="D49" i="1"/>
  <c r="W48" i="1"/>
  <c r="X48" i="1" s="1"/>
  <c r="K48" i="1"/>
  <c r="J48" i="1"/>
  <c r="D48" i="1"/>
  <c r="W47" i="1"/>
  <c r="K47" i="1"/>
  <c r="J47" i="1"/>
  <c r="D47" i="1"/>
  <c r="W46" i="1"/>
  <c r="X46" i="1" s="1"/>
  <c r="K46" i="1"/>
  <c r="J46" i="1"/>
  <c r="D46" i="1"/>
  <c r="W45" i="1"/>
  <c r="K45" i="1"/>
  <c r="J45" i="1"/>
  <c r="D45" i="1"/>
  <c r="W44" i="1"/>
  <c r="X44" i="1" s="1"/>
  <c r="K44" i="1"/>
  <c r="J44" i="1"/>
  <c r="D44" i="1"/>
  <c r="W43" i="1"/>
  <c r="X43" i="1" s="1"/>
  <c r="K43" i="1"/>
  <c r="J43" i="1"/>
  <c r="D43" i="1"/>
  <c r="W42" i="1"/>
  <c r="X42" i="1" s="1"/>
  <c r="K42" i="1"/>
  <c r="J42" i="1"/>
  <c r="D42" i="1"/>
  <c r="W41" i="1"/>
  <c r="X41" i="1" s="1"/>
  <c r="K41" i="1"/>
  <c r="J41" i="1"/>
  <c r="D41" i="1"/>
  <c r="X40" i="1"/>
  <c r="Z40" i="1" s="1"/>
  <c r="W40" i="1"/>
  <c r="K40" i="1"/>
  <c r="J40" i="1"/>
  <c r="D40" i="1"/>
  <c r="W39" i="1"/>
  <c r="X39" i="1" s="1"/>
  <c r="K39" i="1"/>
  <c r="J39" i="1"/>
  <c r="D39" i="1"/>
  <c r="W38" i="1"/>
  <c r="X38" i="1" s="1"/>
  <c r="K38" i="1"/>
  <c r="J38" i="1"/>
  <c r="D38" i="1"/>
  <c r="W37" i="1"/>
  <c r="X37" i="1" s="1"/>
  <c r="K37" i="1"/>
  <c r="J37" i="1"/>
  <c r="D37" i="1"/>
  <c r="W36" i="1"/>
  <c r="X36" i="1" s="1"/>
  <c r="K36" i="1"/>
  <c r="J36" i="1"/>
  <c r="D36" i="1"/>
  <c r="W35" i="1"/>
  <c r="X35" i="1" s="1"/>
  <c r="K35" i="1"/>
  <c r="J35" i="1"/>
  <c r="D35" i="1"/>
  <c r="W34" i="1"/>
  <c r="X34" i="1" s="1"/>
  <c r="K34" i="1"/>
  <c r="J34" i="1"/>
  <c r="D34" i="1"/>
  <c r="W33" i="1"/>
  <c r="X33" i="1" s="1"/>
  <c r="K33" i="1"/>
  <c r="J33" i="1"/>
  <c r="D33" i="1"/>
  <c r="Y7" i="1"/>
  <c r="Z7" i="1"/>
  <c r="W28" i="1"/>
  <c r="X28" i="1" s="1"/>
  <c r="W30" i="1"/>
  <c r="X30" i="1" s="1"/>
  <c r="W31" i="1"/>
  <c r="W32" i="1"/>
  <c r="X32" i="1" s="1"/>
  <c r="W27" i="1"/>
  <c r="X27" i="1" s="1"/>
  <c r="W26" i="1"/>
  <c r="W25" i="1"/>
  <c r="X25" i="1" s="1"/>
  <c r="W24" i="1"/>
  <c r="W23" i="1"/>
  <c r="X23" i="1" s="1"/>
  <c r="W7" i="1"/>
  <c r="X7" i="1" s="1"/>
  <c r="W8" i="1"/>
  <c r="X8" i="1" s="1"/>
  <c r="W9" i="1"/>
  <c r="X9" i="1" s="1"/>
  <c r="W10" i="1"/>
  <c r="X10" i="1" s="1"/>
  <c r="W11" i="1"/>
  <c r="X11" i="1" s="1"/>
  <c r="W12" i="1"/>
  <c r="X12" i="1" s="1"/>
  <c r="W17" i="1"/>
  <c r="X17" i="1" s="1"/>
  <c r="W16" i="1"/>
  <c r="W15" i="1"/>
  <c r="X15" i="1" s="1"/>
  <c r="W13" i="1"/>
  <c r="X13" i="1" s="1"/>
  <c r="W22" i="1"/>
  <c r="X22" i="1" s="1"/>
  <c r="W21" i="1"/>
  <c r="W20" i="1"/>
  <c r="X20" i="1" s="1"/>
  <c r="W18" i="1"/>
  <c r="X18" i="1" s="1"/>
  <c r="W6" i="1"/>
  <c r="X6" i="1" s="1"/>
  <c r="W5" i="1"/>
  <c r="X5" i="1" s="1"/>
  <c r="W4" i="1"/>
  <c r="X4" i="1" s="1"/>
  <c r="W3" i="1"/>
  <c r="X3" i="1" s="1"/>
  <c r="W2" i="1"/>
  <c r="X2" i="1" s="1"/>
  <c r="Z72" i="1" l="1"/>
  <c r="Y72" i="1"/>
  <c r="Y69" i="1"/>
  <c r="Z69" i="1"/>
  <c r="Z71" i="1"/>
  <c r="Y71" i="1"/>
  <c r="Z73" i="1"/>
  <c r="Y73" i="1"/>
  <c r="Z70" i="1"/>
  <c r="Y70" i="1"/>
  <c r="Y87" i="1"/>
  <c r="Z87" i="1"/>
  <c r="Z77" i="1"/>
  <c r="Y77" i="1"/>
  <c r="Z74" i="1"/>
  <c r="Y74" i="1"/>
  <c r="Z82" i="1"/>
  <c r="Y82" i="1"/>
  <c r="Z92" i="1"/>
  <c r="Y92" i="1"/>
  <c r="X85" i="1"/>
  <c r="W81" i="1"/>
  <c r="X90" i="1"/>
  <c r="Y38" i="1"/>
  <c r="Z38" i="1"/>
  <c r="Z46" i="1"/>
  <c r="Y46" i="1"/>
  <c r="Y56" i="1"/>
  <c r="Z56" i="1"/>
  <c r="Z39" i="1"/>
  <c r="Y39" i="1"/>
  <c r="Z51" i="1"/>
  <c r="Y51" i="1"/>
  <c r="Z42" i="1"/>
  <c r="Y42" i="1"/>
  <c r="Z41" i="1"/>
  <c r="Y41" i="1"/>
  <c r="Z43" i="1"/>
  <c r="Y43" i="1"/>
  <c r="X49" i="1"/>
  <c r="X54" i="1"/>
  <c r="X59" i="1"/>
  <c r="Y40" i="1"/>
  <c r="Y61" i="1"/>
  <c r="Y30" i="1"/>
  <c r="Z30" i="1"/>
  <c r="W29" i="1"/>
  <c r="Z25" i="1"/>
  <c r="Y25" i="1"/>
  <c r="Y10" i="1"/>
  <c r="Z10" i="1"/>
  <c r="Y9" i="1"/>
  <c r="Z9" i="1"/>
  <c r="Y12" i="1"/>
  <c r="Z12" i="1"/>
  <c r="Y8" i="1"/>
  <c r="Z8" i="1"/>
  <c r="Y11" i="1"/>
  <c r="Z11" i="1"/>
  <c r="Z15" i="1"/>
  <c r="Y15" i="1"/>
  <c r="W14" i="1"/>
  <c r="Z20" i="1"/>
  <c r="Y20" i="1"/>
  <c r="W19" i="1"/>
  <c r="K32" i="1"/>
  <c r="J32" i="1"/>
  <c r="D32" i="1"/>
  <c r="K31" i="1"/>
  <c r="J31" i="1"/>
  <c r="D31" i="1"/>
  <c r="K30" i="1"/>
  <c r="J30" i="1"/>
  <c r="D30" i="1"/>
  <c r="K29" i="1"/>
  <c r="J29" i="1"/>
  <c r="D29" i="1"/>
  <c r="K28" i="1"/>
  <c r="J28" i="1"/>
  <c r="D28" i="1"/>
  <c r="K27" i="1"/>
  <c r="J27" i="1"/>
  <c r="D27" i="1"/>
  <c r="K26" i="1"/>
  <c r="J26" i="1"/>
  <c r="D26" i="1"/>
  <c r="K25" i="1"/>
  <c r="J25" i="1"/>
  <c r="D25" i="1"/>
  <c r="K24" i="1"/>
  <c r="J24" i="1"/>
  <c r="D24" i="1"/>
  <c r="K23" i="1"/>
  <c r="J23" i="1"/>
  <c r="D23" i="1"/>
  <c r="K22" i="1"/>
  <c r="J22" i="1"/>
  <c r="D22" i="1"/>
  <c r="K21" i="1"/>
  <c r="J21" i="1"/>
  <c r="D21" i="1"/>
  <c r="K20" i="1"/>
  <c r="J20" i="1"/>
  <c r="D20" i="1"/>
  <c r="K19" i="1"/>
  <c r="J19" i="1"/>
  <c r="D19" i="1"/>
  <c r="K18" i="1"/>
  <c r="J18" i="1"/>
  <c r="D18" i="1"/>
  <c r="K17" i="1"/>
  <c r="J17" i="1"/>
  <c r="D17" i="1"/>
  <c r="K16" i="1"/>
  <c r="J16" i="1"/>
  <c r="D16" i="1"/>
  <c r="K15" i="1"/>
  <c r="J15" i="1"/>
  <c r="D15" i="1"/>
  <c r="K14" i="1"/>
  <c r="J14" i="1"/>
  <c r="D14" i="1"/>
  <c r="K13" i="1"/>
  <c r="J13" i="1"/>
  <c r="D13" i="1"/>
  <c r="K12" i="1"/>
  <c r="J12" i="1"/>
  <c r="D12" i="1"/>
  <c r="K11" i="1"/>
  <c r="J11" i="1"/>
  <c r="D11" i="1"/>
  <c r="K10" i="1"/>
  <c r="J10" i="1"/>
  <c r="D10" i="1"/>
  <c r="K9" i="1"/>
  <c r="J9" i="1"/>
  <c r="D9" i="1"/>
  <c r="K8" i="1"/>
  <c r="J8" i="1"/>
  <c r="D8" i="1"/>
  <c r="K7" i="1"/>
  <c r="J7" i="1"/>
  <c r="D7" i="1"/>
  <c r="K6" i="1"/>
  <c r="J6" i="1"/>
  <c r="D6" i="1"/>
  <c r="K5" i="1"/>
  <c r="J5" i="1"/>
  <c r="D5" i="1"/>
  <c r="K4" i="1"/>
  <c r="J4" i="1"/>
  <c r="D4" i="1"/>
  <c r="K3" i="1"/>
  <c r="J3" i="1"/>
  <c r="D3" i="1"/>
  <c r="K2" i="1"/>
  <c r="J2" i="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45D75D6-E950-41D3-8016-9D092A825EBD}">
      <text>
        <r>
          <rPr>
            <sz val="11"/>
            <color rgb="FF000000"/>
            <rFont val="Aptos Narrow"/>
            <scheme val="minor"/>
          </rPr>
          <t xml:space="preserve">
To avoid data duplication please use this column when resubmitting data due to late data entry. You need to numerically label all data submitted after the initial template submission i.e on your second submission of the data put a 2 in this column on any row of data that is being submitted for the first time but is contained with data that has already been submitted.</t>
        </r>
      </text>
    </comment>
    <comment ref="V1" authorId="0" shapeId="0" xr:uid="{4F6F8AD6-ADFE-495F-A5B9-647EB43149FD}">
      <text>
        <r>
          <rPr>
            <sz val="11"/>
            <color rgb="FF000000"/>
            <rFont val="Aptos Narrow"/>
            <scheme val="minor"/>
          </rPr>
          <t xml:space="preserve">
Must be in 00:mm:ss.s format please - this is progressive stopwatch time for Test B and Test C protocols</t>
        </r>
      </text>
    </comment>
  </commentList>
</comments>
</file>

<file path=xl/sharedStrings.xml><?xml version="1.0" encoding="utf-8"?>
<sst xmlns="http://schemas.openxmlformats.org/spreadsheetml/2006/main" count="629" uniqueCount="89">
  <si>
    <t>Submission Number</t>
  </si>
  <si>
    <t>Surname</t>
  </si>
  <si>
    <t>First Name</t>
  </si>
  <si>
    <t>Full Name</t>
  </si>
  <si>
    <t>Male / Female</t>
  </si>
  <si>
    <t>LWT / HWT</t>
  </si>
  <si>
    <t>SIS/SAS or State</t>
  </si>
  <si>
    <t>Test Date dd/mm/yy</t>
  </si>
  <si>
    <t>DOB dd/mm/yy</t>
  </si>
  <si>
    <t>Age</t>
  </si>
  <si>
    <t>YOB</t>
  </si>
  <si>
    <t>Athlete Tier (Snr A, U23, U19)</t>
  </si>
  <si>
    <t>Weight (kg)</t>
  </si>
  <si>
    <t>Supervisor</t>
  </si>
  <si>
    <t>Test Protocol (A, B or C)</t>
  </si>
  <si>
    <t>Modality (Run, Ergometer or Run/Ergometer/Run)</t>
  </si>
  <si>
    <t>Run Surface (Tartan or Road)</t>
  </si>
  <si>
    <t>Test Aspect</t>
  </si>
  <si>
    <t>Test Time (hh:mm AM:PM)</t>
  </si>
  <si>
    <t>Repetition</t>
  </si>
  <si>
    <t>Test Distance (m)</t>
  </si>
  <si>
    <t>Accumulated Stopwatch Time (00:mm:ss.s)</t>
  </si>
  <si>
    <t>Time (ss.s)</t>
  </si>
  <si>
    <t>Velocity</t>
  </si>
  <si>
    <t>Av. Power Output (W)</t>
  </si>
  <si>
    <t>Av Pace (mm:ss.s)</t>
  </si>
  <si>
    <t>Av. Stroke Rate (spm)</t>
  </si>
  <si>
    <t>Drag Factor</t>
  </si>
  <si>
    <t>Notes: Any special information that must be recorded that is pertinent to the results of the test</t>
  </si>
  <si>
    <t>Data Entered By? (Full Name)</t>
  </si>
  <si>
    <t>Data Entered By?</t>
  </si>
  <si>
    <t>% PB in Master DB</t>
  </si>
  <si>
    <t>Example</t>
  </si>
  <si>
    <t>Citizen</t>
  </si>
  <si>
    <t>John</t>
  </si>
  <si>
    <t>Male</t>
  </si>
  <si>
    <t>HWT</t>
  </si>
  <si>
    <t>ACT</t>
  </si>
  <si>
    <t>Snr A</t>
  </si>
  <si>
    <t>Tony Rice</t>
  </si>
  <si>
    <t>A</t>
  </si>
  <si>
    <t>Run</t>
  </si>
  <si>
    <t>Road</t>
  </si>
  <si>
    <t>Run - A1</t>
  </si>
  <si>
    <t>00:08.1</t>
  </si>
  <si>
    <t>Run/Run/Run/Run</t>
  </si>
  <si>
    <t>Run - A2</t>
  </si>
  <si>
    <t>00:08.3</t>
  </si>
  <si>
    <t>00:08.4</t>
  </si>
  <si>
    <t>00:08.5</t>
  </si>
  <si>
    <t>B</t>
  </si>
  <si>
    <t>Ergometer (10 Stroke)</t>
  </si>
  <si>
    <t>Ergometer - A1</t>
  </si>
  <si>
    <t>00:30.0</t>
  </si>
  <si>
    <t>Ergometer (500m)</t>
  </si>
  <si>
    <t>Ergometer - A2</t>
  </si>
  <si>
    <t>01:27.2</t>
  </si>
  <si>
    <t>Ergometer (4x 500m CII)</t>
  </si>
  <si>
    <t>Ergometer - A3</t>
  </si>
  <si>
    <t>01:28.0</t>
  </si>
  <si>
    <t>01:32.4</t>
  </si>
  <si>
    <t>01:35.1</t>
  </si>
  <si>
    <t>01:34.2</t>
  </si>
  <si>
    <t>Run/Ergometer/Run</t>
  </si>
  <si>
    <t>Run - B1</t>
  </si>
  <si>
    <t>00:08.2</t>
  </si>
  <si>
    <t>Transition - B1</t>
  </si>
  <si>
    <t>00:12.0</t>
  </si>
  <si>
    <t>Ergometer - B1</t>
  </si>
  <si>
    <t>01:40.1</t>
  </si>
  <si>
    <t>Transition - B2</t>
  </si>
  <si>
    <t>01:46.0</t>
  </si>
  <si>
    <t>Run - B2</t>
  </si>
  <si>
    <t>01:59.3</t>
  </si>
  <si>
    <t>00:11.2</t>
  </si>
  <si>
    <t>00:15.1</t>
  </si>
  <si>
    <t>01:45.4</t>
  </si>
  <si>
    <t>01:49.0</t>
  </si>
  <si>
    <t>02:03.1</t>
  </si>
  <si>
    <t>00:09.6</t>
  </si>
  <si>
    <t>00:13.9</t>
  </si>
  <si>
    <t>01:47.0</t>
  </si>
  <si>
    <t>01:50.9</t>
  </si>
  <si>
    <t>02:04.0</t>
  </si>
  <si>
    <t>00:10.2</t>
  </si>
  <si>
    <t>00:14.7</t>
  </si>
  <si>
    <t>01:53.0</t>
  </si>
  <si>
    <t>01:57.3</t>
  </si>
  <si>
    <t>02:11.4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</si>
</sst>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yyyy"/>
    <numFmt numFmtId="165" formatCode="dd/mm/yyyy"/>
    <numFmt numFmtId="166" formatCode="0.0"/>
    <numFmt numFmtId="167" formatCode="yyyy"/>
    <numFmt numFmtId="168" formatCode="hh:mm:ss"/>
    <numFmt numFmtId="169" formatCode="0.0.%"/>
    <numFmt numFmtId="170" formatCode="d/m/yy"/>
  </numFmts>
  <fonts count="6" x14ac:knownFonts="1">
    <font>
      <sz val="11"/>
      <color rgb="FF000000"/>
      <name val="Aptos Narrow"/>
      <scheme val="minor"/>
    </font>
    <font>
      <b/>
      <sz val="12"/>
      <color theme="1"/>
      <name val="Calibri"/>
    </font>
    <font>
      <i/>
      <sz val="11"/>
      <color rgb="FFFF0000"/>
      <name val="Aptos Narrow"/>
      <scheme val="minor"/>
    </font>
    <font>
      <sz val="11"/>
      <color theme="1"/>
      <name val="Calibri"/>
    </font>
    <font>
      <b/>
      <sz val="11"/>
      <color theme="1"/>
      <name val="Aptos Narrow"/>
      <scheme val="minor"/>
    </font>
    <font>
      <sz val="10"/>
      <color theme="1"/>
      <name val="Arial"/>
      <family val="2"/>
    </font>
  </fonts>
  <fills count="8">
    <fill>
      <patternFill patternType="none"/>
    </fill>
    <fill>
      <patternFill patternType="gray125"/>
    </fill>
    <fill>
      <patternFill patternType="solid">
        <fgColor rgb="FFFFFF00"/>
        <bgColor rgb="FFFFFF00"/>
      </patternFill>
    </fill>
    <fill>
      <patternFill patternType="solid">
        <fgColor rgb="FFFFF2CC"/>
        <bgColor rgb="FFFFF2CC"/>
      </patternFill>
    </fill>
    <fill>
      <patternFill patternType="solid">
        <fgColor rgb="FFB7B7B7"/>
        <bgColor rgb="FFB7B7B7"/>
      </patternFill>
    </fill>
    <fill>
      <patternFill patternType="solid">
        <fgColor rgb="FF999999"/>
        <bgColor rgb="FF999999"/>
      </patternFill>
    </fill>
    <fill>
      <patternFill patternType="solid">
        <fgColor rgb="FFFFFFFF"/>
        <bgColor rgb="FFFFFFFF"/>
      </patternFill>
    </fill>
    <fill>
      <patternFill patternType="solid">
        <fgColor rgb="FFD9D9D9"/>
        <bgColor rgb="FFD9D9D9"/>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style="thin">
        <color rgb="FF000000"/>
      </left>
      <right/>
      <top/>
      <bottom style="thin">
        <color indexed="64"/>
      </bottom>
      <diagonal/>
    </border>
    <border>
      <left/>
      <right/>
      <top/>
      <bottom style="thin">
        <color indexed="64"/>
      </bottom>
      <diagonal/>
    </border>
    <border>
      <left/>
      <right/>
      <top style="thin">
        <color rgb="FF000000"/>
      </top>
      <bottom style="thin">
        <color indexed="64"/>
      </bottom>
      <diagonal/>
    </border>
    <border>
      <left/>
      <right/>
      <top/>
      <bottom style="double">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thin">
        <color rgb="FF000000"/>
      </left>
      <right/>
      <top/>
      <bottom style="double">
        <color indexed="64"/>
      </bottom>
      <diagonal/>
    </border>
    <border>
      <left/>
      <right/>
      <top style="thin">
        <color rgb="FF000000"/>
      </top>
      <bottom style="double">
        <color indexed="64"/>
      </bottom>
      <diagonal/>
    </border>
  </borders>
  <cellStyleXfs count="1">
    <xf numFmtId="0" fontId="0" fillId="0" borderId="0"/>
  </cellStyleXfs>
  <cellXfs count="101">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6" fontId="1" fillId="2" borderId="2" xfId="0" applyNumberFormat="1" applyFont="1" applyFill="1" applyBorder="1" applyAlignment="1">
      <alignment horizontal="center" vertical="center" wrapText="1"/>
    </xf>
    <xf numFmtId="167"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168" fontId="1" fillId="2" borderId="2" xfId="0" applyNumberFormat="1" applyFont="1" applyFill="1" applyBorder="1" applyAlignment="1">
      <alignment horizontal="center" vertical="center" wrapText="1"/>
    </xf>
    <xf numFmtId="47" fontId="1" fillId="2" borderId="2"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9" fontId="1" fillId="2" borderId="2" xfId="0" applyNumberFormat="1" applyFont="1" applyFill="1" applyBorder="1" applyAlignment="1">
      <alignment horizontal="center" vertical="center" wrapText="1"/>
    </xf>
    <xf numFmtId="0" fontId="2" fillId="0" borderId="3" xfId="0" applyFont="1" applyBorder="1"/>
    <xf numFmtId="0" fontId="3" fillId="3" borderId="0" xfId="0" applyFont="1" applyFill="1" applyAlignment="1">
      <alignment horizontal="center"/>
    </xf>
    <xf numFmtId="0" fontId="4" fillId="4" borderId="4" xfId="0" applyFont="1" applyFill="1" applyBorder="1" applyAlignment="1">
      <alignment horizontal="center"/>
    </xf>
    <xf numFmtId="170" fontId="3" fillId="3" borderId="0" xfId="0" applyNumberFormat="1" applyFont="1" applyFill="1" applyAlignment="1">
      <alignment horizontal="center"/>
    </xf>
    <xf numFmtId="166" fontId="3" fillId="5" borderId="0" xfId="0" applyNumberFormat="1" applyFont="1" applyFill="1" applyAlignment="1">
      <alignment horizontal="center"/>
    </xf>
    <xf numFmtId="0" fontId="3" fillId="5" borderId="0" xfId="0" applyFont="1" applyFill="1" applyAlignment="1">
      <alignment horizontal="center"/>
    </xf>
    <xf numFmtId="0" fontId="3" fillId="0" borderId="0" xfId="0" applyFont="1" applyAlignment="1">
      <alignment horizontal="center"/>
    </xf>
    <xf numFmtId="0" fontId="3" fillId="0" borderId="0" xfId="0" applyFont="1"/>
    <xf numFmtId="0" fontId="3" fillId="6" borderId="0" xfId="0" applyFont="1" applyFill="1"/>
    <xf numFmtId="168" fontId="3" fillId="3" borderId="0" xfId="0" applyNumberFormat="1" applyFont="1" applyFill="1"/>
    <xf numFmtId="47" fontId="3" fillId="3" borderId="0" xfId="0" applyNumberFormat="1" applyFont="1" applyFill="1"/>
    <xf numFmtId="4" fontId="3" fillId="5" borderId="0" xfId="0" applyNumberFormat="1" applyFont="1" applyFill="1" applyAlignment="1">
      <alignment horizontal="right"/>
    </xf>
    <xf numFmtId="2" fontId="3" fillId="5" borderId="0" xfId="0" applyNumberFormat="1" applyFont="1" applyFill="1" applyAlignment="1">
      <alignment horizontal="center"/>
    </xf>
    <xf numFmtId="1" fontId="3" fillId="0" borderId="0" xfId="0" applyNumberFormat="1" applyFont="1"/>
    <xf numFmtId="47" fontId="3" fillId="0" borderId="0" xfId="0" applyNumberFormat="1" applyFont="1"/>
    <xf numFmtId="0" fontId="3" fillId="3" borderId="0" xfId="0" applyFont="1" applyFill="1"/>
    <xf numFmtId="0" fontId="4" fillId="4" borderId="0" xfId="0" applyFont="1" applyFill="1" applyBorder="1" applyAlignment="1">
      <alignment horizontal="center"/>
    </xf>
    <xf numFmtId="0" fontId="2" fillId="0" borderId="5" xfId="0" applyFont="1" applyBorder="1"/>
    <xf numFmtId="0" fontId="3" fillId="3" borderId="6" xfId="0" applyFont="1" applyFill="1" applyBorder="1" applyAlignment="1">
      <alignment horizontal="center"/>
    </xf>
    <xf numFmtId="0" fontId="4" fillId="4" borderId="7" xfId="0" applyFont="1" applyFill="1" applyBorder="1" applyAlignment="1">
      <alignment horizontal="center"/>
    </xf>
    <xf numFmtId="170" fontId="3" fillId="3" borderId="6" xfId="0" applyNumberFormat="1" applyFont="1" applyFill="1" applyBorder="1" applyAlignment="1">
      <alignment horizontal="center"/>
    </xf>
    <xf numFmtId="166" fontId="3" fillId="5" borderId="6" xfId="0" applyNumberFormat="1" applyFont="1" applyFill="1" applyBorder="1" applyAlignment="1">
      <alignment horizontal="center"/>
    </xf>
    <xf numFmtId="0" fontId="3" fillId="5" borderId="6" xfId="0" applyFont="1" applyFill="1" applyBorder="1" applyAlignment="1">
      <alignment horizontal="center"/>
    </xf>
    <xf numFmtId="0" fontId="3" fillId="0" borderId="6" xfId="0" applyFont="1" applyBorder="1" applyAlignment="1">
      <alignment horizontal="center"/>
    </xf>
    <xf numFmtId="0" fontId="3" fillId="0" borderId="6" xfId="0" applyFont="1" applyBorder="1"/>
    <xf numFmtId="0" fontId="3" fillId="6" borderId="6" xfId="0" applyFont="1" applyFill="1" applyBorder="1"/>
    <xf numFmtId="168" fontId="3" fillId="3" borderId="6" xfId="0" applyNumberFormat="1" applyFont="1" applyFill="1" applyBorder="1"/>
    <xf numFmtId="47" fontId="3" fillId="3" borderId="6" xfId="0" applyNumberFormat="1" applyFont="1" applyFill="1" applyBorder="1"/>
    <xf numFmtId="4" fontId="3" fillId="5" borderId="6" xfId="0" applyNumberFormat="1" applyFont="1" applyFill="1" applyBorder="1" applyAlignment="1">
      <alignment horizontal="right"/>
    </xf>
    <xf numFmtId="2" fontId="3" fillId="5" borderId="6" xfId="0" applyNumberFormat="1" applyFont="1" applyFill="1" applyBorder="1" applyAlignment="1">
      <alignment horizontal="center"/>
    </xf>
    <xf numFmtId="1" fontId="3" fillId="0" borderId="6" xfId="0" applyNumberFormat="1" applyFont="1" applyBorder="1"/>
    <xf numFmtId="47" fontId="3" fillId="0" borderId="6" xfId="0" applyNumberFormat="1" applyFont="1" applyBorder="1"/>
    <xf numFmtId="0" fontId="3" fillId="3" borderId="6" xfId="0" applyFont="1" applyFill="1" applyBorder="1"/>
    <xf numFmtId="0" fontId="0" fillId="0" borderId="6" xfId="0" applyBorder="1"/>
    <xf numFmtId="0" fontId="0" fillId="0" borderId="0" xfId="0" applyAlignment="1">
      <alignment horizontal="center" vertical="center"/>
    </xf>
    <xf numFmtId="166" fontId="5" fillId="7" borderId="0" xfId="0" applyNumberFormat="1" applyFont="1" applyFill="1" applyAlignment="1">
      <alignment horizontal="center" vertical="center"/>
    </xf>
    <xf numFmtId="47" fontId="5" fillId="7" borderId="0" xfId="0" applyNumberFormat="1" applyFont="1" applyFill="1" applyAlignment="1">
      <alignment horizontal="center" vertical="center"/>
    </xf>
    <xf numFmtId="166" fontId="5" fillId="6" borderId="0" xfId="0" applyNumberFormat="1" applyFont="1" applyFill="1"/>
    <xf numFmtId="47" fontId="5" fillId="6" borderId="0" xfId="0" applyNumberFormat="1" applyFont="1" applyFill="1"/>
    <xf numFmtId="0" fontId="5" fillId="6" borderId="0" xfId="0" applyFont="1" applyFill="1"/>
    <xf numFmtId="0" fontId="5" fillId="3" borderId="0" xfId="0" applyFont="1" applyFill="1" applyAlignment="1">
      <alignment horizontal="center" vertical="center"/>
    </xf>
    <xf numFmtId="0" fontId="5" fillId="0" borderId="6" xfId="0" applyFont="1" applyBorder="1"/>
    <xf numFmtId="166" fontId="5" fillId="6" borderId="0" xfId="0" applyNumberFormat="1" applyFont="1" applyFill="1" applyAlignment="1">
      <alignment horizontal="center" vertical="center"/>
    </xf>
    <xf numFmtId="47" fontId="5" fillId="6" borderId="0" xfId="0" applyNumberFormat="1" applyFont="1" applyFill="1" applyAlignment="1">
      <alignment horizontal="center" vertical="center"/>
    </xf>
    <xf numFmtId="0" fontId="5" fillId="6" borderId="0" xfId="0" applyFont="1" applyFill="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0" fillId="0" borderId="0" xfId="0" applyBorder="1"/>
    <xf numFmtId="0" fontId="0" fillId="0" borderId="0" xfId="0" applyBorder="1" applyAlignment="1">
      <alignment horizontal="center" vertical="center"/>
    </xf>
    <xf numFmtId="0" fontId="5" fillId="0" borderId="0" xfId="0" applyFont="1" applyBorder="1" applyAlignment="1">
      <alignment horizontal="center" vertical="center"/>
    </xf>
    <xf numFmtId="0" fontId="2" fillId="0" borderId="9" xfId="0" applyFont="1" applyBorder="1"/>
    <xf numFmtId="0" fontId="3" fillId="3" borderId="10" xfId="0" applyFont="1" applyFill="1" applyBorder="1" applyAlignment="1">
      <alignment horizontal="center"/>
    </xf>
    <xf numFmtId="0" fontId="4" fillId="4" borderId="10" xfId="0" applyFont="1" applyFill="1" applyBorder="1" applyAlignment="1">
      <alignment horizontal="center"/>
    </xf>
    <xf numFmtId="170" fontId="3" fillId="3" borderId="10" xfId="0" applyNumberFormat="1" applyFont="1" applyFill="1" applyBorder="1" applyAlignment="1">
      <alignment horizontal="center"/>
    </xf>
    <xf numFmtId="166" fontId="3" fillId="5" borderId="10" xfId="0" applyNumberFormat="1" applyFont="1" applyFill="1" applyBorder="1" applyAlignment="1">
      <alignment horizontal="center"/>
    </xf>
    <xf numFmtId="0" fontId="3" fillId="5" borderId="10" xfId="0" applyFont="1" applyFill="1" applyBorder="1" applyAlignment="1">
      <alignment horizontal="center"/>
    </xf>
    <xf numFmtId="0" fontId="3" fillId="0" borderId="10" xfId="0" applyFont="1" applyBorder="1" applyAlignment="1">
      <alignment horizontal="center"/>
    </xf>
    <xf numFmtId="0" fontId="3" fillId="0" borderId="10" xfId="0" applyFont="1" applyBorder="1"/>
    <xf numFmtId="0" fontId="3" fillId="6" borderId="10" xfId="0" applyFont="1" applyFill="1" applyBorder="1"/>
    <xf numFmtId="168" fontId="3" fillId="3" borderId="10" xfId="0" applyNumberFormat="1" applyFont="1" applyFill="1" applyBorder="1"/>
    <xf numFmtId="47" fontId="3" fillId="3" borderId="10" xfId="0" applyNumberFormat="1" applyFont="1" applyFill="1" applyBorder="1"/>
    <xf numFmtId="4" fontId="3" fillId="5" borderId="10" xfId="0" applyNumberFormat="1" applyFont="1" applyFill="1" applyBorder="1" applyAlignment="1">
      <alignment horizontal="right"/>
    </xf>
    <xf numFmtId="2" fontId="3" fillId="5" borderId="10" xfId="0" applyNumberFormat="1" applyFont="1" applyFill="1" applyBorder="1" applyAlignment="1">
      <alignment horizontal="center"/>
    </xf>
    <xf numFmtId="1" fontId="3" fillId="0" borderId="10" xfId="0" applyNumberFormat="1" applyFont="1" applyBorder="1"/>
    <xf numFmtId="47" fontId="3" fillId="0" borderId="10" xfId="0" applyNumberFormat="1" applyFont="1" applyBorder="1"/>
    <xf numFmtId="0" fontId="3" fillId="3" borderId="10" xfId="0" applyFont="1" applyFill="1" applyBorder="1"/>
    <xf numFmtId="0" fontId="0" fillId="0" borderId="10" xfId="0" applyBorder="1"/>
    <xf numFmtId="0" fontId="4" fillId="4" borderId="6" xfId="0" applyFont="1" applyFill="1" applyBorder="1" applyAlignment="1">
      <alignment horizontal="center"/>
    </xf>
    <xf numFmtId="166" fontId="5" fillId="7" borderId="6" xfId="0" applyNumberFormat="1" applyFont="1" applyFill="1" applyBorder="1" applyAlignment="1">
      <alignment vertical="center"/>
    </xf>
    <xf numFmtId="47" fontId="5" fillId="7" borderId="6" xfId="0" applyNumberFormat="1" applyFont="1" applyFill="1" applyBorder="1" applyAlignment="1">
      <alignment vertical="center"/>
    </xf>
    <xf numFmtId="0" fontId="5" fillId="3" borderId="6" xfId="0" applyFont="1" applyFill="1" applyBorder="1" applyAlignment="1">
      <alignment horizontal="center" vertical="center"/>
    </xf>
    <xf numFmtId="0" fontId="2" fillId="0" borderId="11" xfId="0" applyFont="1" applyBorder="1"/>
    <xf numFmtId="0" fontId="3" fillId="3" borderId="8" xfId="0" applyFont="1" applyFill="1" applyBorder="1" applyAlignment="1">
      <alignment horizontal="center"/>
    </xf>
    <xf numFmtId="0" fontId="4" fillId="4" borderId="12" xfId="0" applyFont="1" applyFill="1" applyBorder="1" applyAlignment="1">
      <alignment horizontal="center"/>
    </xf>
    <xf numFmtId="170" fontId="3" fillId="3" borderId="8" xfId="0" applyNumberFormat="1" applyFont="1" applyFill="1" applyBorder="1" applyAlignment="1">
      <alignment horizontal="center"/>
    </xf>
    <xf numFmtId="166" fontId="3" fillId="5" borderId="8" xfId="0" applyNumberFormat="1" applyFont="1" applyFill="1" applyBorder="1" applyAlignment="1">
      <alignment horizontal="center"/>
    </xf>
    <xf numFmtId="0" fontId="3" fillId="5" borderId="8" xfId="0" applyFont="1" applyFill="1" applyBorder="1" applyAlignment="1">
      <alignment horizontal="center"/>
    </xf>
    <xf numFmtId="0" fontId="3" fillId="0" borderId="8" xfId="0" applyFont="1" applyBorder="1" applyAlignment="1">
      <alignment horizontal="center"/>
    </xf>
    <xf numFmtId="0" fontId="3" fillId="0" borderId="8" xfId="0" applyFont="1" applyBorder="1"/>
    <xf numFmtId="0" fontId="3" fillId="6" borderId="8" xfId="0" applyFont="1" applyFill="1" applyBorder="1"/>
    <xf numFmtId="168" fontId="3" fillId="3" borderId="8" xfId="0" applyNumberFormat="1" applyFont="1" applyFill="1" applyBorder="1"/>
    <xf numFmtId="47" fontId="3" fillId="3" borderId="8" xfId="0" applyNumberFormat="1" applyFont="1" applyFill="1" applyBorder="1"/>
    <xf numFmtId="4" fontId="3" fillId="5" borderId="8" xfId="0" applyNumberFormat="1" applyFont="1" applyFill="1" applyBorder="1" applyAlignment="1">
      <alignment horizontal="right"/>
    </xf>
    <xf numFmtId="2" fontId="3" fillId="5" borderId="8" xfId="0" applyNumberFormat="1" applyFont="1" applyFill="1" applyBorder="1" applyAlignment="1">
      <alignment horizontal="center"/>
    </xf>
    <xf numFmtId="0" fontId="3" fillId="3" borderId="8" xfId="0" applyFont="1" applyFill="1" applyBorder="1"/>
    <xf numFmtId="0" fontId="0" fillId="0" borderId="8"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tho\Downloads\Athlete%20Monitoring%20_%20Master%20Data%20Sheet%20_%20Pathways%202017%20onwards.xlsx" TargetMode="External"/><Relationship Id="rId1" Type="http://schemas.openxmlformats.org/officeDocument/2006/relationships/externalLinkPath" Target="file:///C:\Users\antho\Downloads\Athlete%20Monitoring%20_%20Master%20Data%20Sheet%20_%20Pathways%202017%20onwar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thlete DB"/>
      <sheetName val="PBs"/>
      <sheetName val="Pathways Longitdunal Charts"/>
      <sheetName val="LDTT Data (From Email)"/>
      <sheetName val="LDTT Data (Sort by Name-&gt;Date)"/>
      <sheetName val="Athlete Profile Page"/>
      <sheetName val="7 Stroke Data"/>
      <sheetName val="Athlete Tracker"/>
      <sheetName val="Senior A Tracker"/>
      <sheetName val="Data for IPP"/>
      <sheetName val="500m Data"/>
      <sheetName val="2km Data (sort Name-&gt;Date Z-&gt;A)"/>
      <sheetName val="PB 2km Data (sort Name-&gt;Time (A"/>
      <sheetName val="5km Data (sort Name-&gt;Date Z-&gt;A)"/>
      <sheetName val="PB 5km Data (sort Name-&gt;Time (A"/>
      <sheetName val="2km  Historical"/>
      <sheetName val="30 min R20 Data"/>
      <sheetName val="30 min OR Data"/>
      <sheetName val="5km Historical"/>
      <sheetName val="US Based 6km Data"/>
      <sheetName val="7x4 Data"/>
      <sheetName val="Beach Sprint"/>
      <sheetName val="Ergometer Benchmarks"/>
      <sheetName val="PARA Benchmarks"/>
      <sheetName val="Lookups1"/>
      <sheetName val="Coloured against Benchmarks"/>
      <sheetName val="2km Erg Historical Chart"/>
      <sheetName val="WBTs"/>
      <sheetName val="Lookups"/>
      <sheetName val="Handwritten Sheet"/>
      <sheetName val="Ergo Timetable"/>
      <sheetName val="Benchmarks (1)"/>
      <sheetName val="Calculations"/>
      <sheetName val="All Data - Jan 2009"/>
      <sheetName val="State Comparison - Gener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8A518-B532-40E9-8AB6-5D35F95D929E}">
  <sheetPr>
    <tabColor rgb="FF00FF00"/>
    <outlinePr summaryBelow="0" summaryRight="0"/>
    <pageSetUpPr fitToPage="1"/>
  </sheetPr>
  <dimension ref="A1:AI95"/>
  <sheetViews>
    <sheetView tabSelected="1" workbookViewId="0">
      <pane xSplit="4" ySplit="1" topLeftCell="E2" activePane="bottomRight" state="frozen"/>
      <selection pane="topRight" activeCell="E1" sqref="E1"/>
      <selection pane="bottomLeft" activeCell="A2" sqref="A2"/>
      <selection pane="bottomRight" activeCell="B33" sqref="B33:C33"/>
    </sheetView>
  </sheetViews>
  <sheetFormatPr defaultColWidth="14.453125" defaultRowHeight="15" customHeight="1" x14ac:dyDescent="0.35"/>
  <cols>
    <col min="4" max="4" width="21.08984375" customWidth="1"/>
    <col min="5" max="5" width="8" customWidth="1"/>
    <col min="6" max="6" width="11.81640625" customWidth="1"/>
    <col min="7" max="7" width="11" customWidth="1"/>
    <col min="8" max="9" width="11.453125" customWidth="1"/>
    <col min="10" max="11" width="9.26953125" customWidth="1"/>
    <col min="14" max="14" width="23.7265625" customWidth="1"/>
    <col min="16" max="16" width="22.453125" customWidth="1"/>
    <col min="20" max="20" width="11.54296875" customWidth="1"/>
    <col min="27" max="27" width="17.7265625" customWidth="1"/>
    <col min="29" max="29" width="36.08984375" customWidth="1"/>
    <col min="30" max="30" width="23.7265625" customWidth="1"/>
  </cols>
  <sheetData>
    <row r="1" spans="1:35" ht="61.5" customHeight="1" x14ac:dyDescent="0.35">
      <c r="A1" s="1" t="s">
        <v>0</v>
      </c>
      <c r="B1" s="2" t="s">
        <v>1</v>
      </c>
      <c r="C1" s="2" t="s">
        <v>2</v>
      </c>
      <c r="D1" s="2" t="s">
        <v>3</v>
      </c>
      <c r="E1" s="2" t="s">
        <v>4</v>
      </c>
      <c r="F1" s="2" t="s">
        <v>5</v>
      </c>
      <c r="G1" s="2" t="s">
        <v>6</v>
      </c>
      <c r="H1" s="3" t="s">
        <v>7</v>
      </c>
      <c r="I1" s="4" t="s">
        <v>8</v>
      </c>
      <c r="J1" s="5" t="s">
        <v>9</v>
      </c>
      <c r="K1" s="6" t="s">
        <v>10</v>
      </c>
      <c r="L1" s="7" t="s">
        <v>11</v>
      </c>
      <c r="M1" s="8" t="s">
        <v>12</v>
      </c>
      <c r="N1" s="2" t="s">
        <v>13</v>
      </c>
      <c r="O1" s="8" t="s">
        <v>14</v>
      </c>
      <c r="P1" s="5" t="s">
        <v>15</v>
      </c>
      <c r="Q1" s="5" t="s">
        <v>16</v>
      </c>
      <c r="R1" s="2" t="s">
        <v>17</v>
      </c>
      <c r="S1" s="9" t="s">
        <v>18</v>
      </c>
      <c r="T1" s="8" t="s">
        <v>19</v>
      </c>
      <c r="U1" s="8" t="s">
        <v>20</v>
      </c>
      <c r="V1" s="10" t="s">
        <v>21</v>
      </c>
      <c r="W1" s="5" t="s">
        <v>22</v>
      </c>
      <c r="X1" s="2" t="s">
        <v>23</v>
      </c>
      <c r="Y1" s="11" t="s">
        <v>24</v>
      </c>
      <c r="Z1" s="10" t="s">
        <v>25</v>
      </c>
      <c r="AA1" s="12" t="s">
        <v>26</v>
      </c>
      <c r="AB1" s="11" t="s">
        <v>27</v>
      </c>
      <c r="AC1" s="2" t="s">
        <v>28</v>
      </c>
      <c r="AD1" s="2" t="s">
        <v>29</v>
      </c>
      <c r="AE1" s="11"/>
      <c r="AF1" s="11"/>
      <c r="AG1" s="2"/>
      <c r="AH1" s="2" t="s">
        <v>30</v>
      </c>
      <c r="AI1" s="13" t="s">
        <v>31</v>
      </c>
    </row>
    <row r="2" spans="1:35" s="47" customFormat="1" ht="14.5" x14ac:dyDescent="0.35">
      <c r="A2" s="31" t="s">
        <v>32</v>
      </c>
      <c r="B2" s="32" t="s">
        <v>33</v>
      </c>
      <c r="C2" s="32" t="s">
        <v>34</v>
      </c>
      <c r="D2" s="33" t="str">
        <f t="shared" ref="D2:D32" si="0">CONCATENATE(C2," ", B2)</f>
        <v>John Citizen</v>
      </c>
      <c r="E2" s="32" t="s">
        <v>35</v>
      </c>
      <c r="F2" s="32" t="s">
        <v>36</v>
      </c>
      <c r="G2" s="32" t="s">
        <v>37</v>
      </c>
      <c r="H2" s="34">
        <v>45246</v>
      </c>
      <c r="I2" s="34">
        <v>25663</v>
      </c>
      <c r="J2" s="35">
        <f t="shared" ref="J2:J32" si="1">(H2-I2)/365</f>
        <v>53.652054794520545</v>
      </c>
      <c r="K2" s="36">
        <f t="shared" ref="K2:K32" si="2">YEAR(I2)</f>
        <v>1970</v>
      </c>
      <c r="L2" s="32" t="s">
        <v>38</v>
      </c>
      <c r="M2" s="32">
        <v>78.5</v>
      </c>
      <c r="N2" s="32" t="s">
        <v>39</v>
      </c>
      <c r="O2" s="37" t="s">
        <v>40</v>
      </c>
      <c r="P2" s="38" t="s">
        <v>41</v>
      </c>
      <c r="Q2" s="38" t="s">
        <v>42</v>
      </c>
      <c r="R2" s="39" t="s">
        <v>43</v>
      </c>
      <c r="S2" s="40">
        <v>0.2951388888888889</v>
      </c>
      <c r="T2" s="37">
        <v>1</v>
      </c>
      <c r="U2" s="37">
        <v>60</v>
      </c>
      <c r="V2" s="41" t="s">
        <v>44</v>
      </c>
      <c r="W2" s="42">
        <f t="shared" ref="W2:W12" si="3">V2*86400</f>
        <v>8.1</v>
      </c>
      <c r="X2" s="43">
        <f t="shared" ref="X2:X12" si="4">U2/W2</f>
        <v>7.4074074074074074</v>
      </c>
      <c r="Y2" s="44"/>
      <c r="Z2" s="45"/>
      <c r="AA2" s="38"/>
      <c r="AB2" s="38"/>
      <c r="AC2" s="38"/>
      <c r="AD2" s="46"/>
      <c r="AE2" s="38"/>
      <c r="AF2" s="38"/>
      <c r="AG2" s="38"/>
      <c r="AH2" s="38"/>
      <c r="AI2" s="38"/>
    </row>
    <row r="3" spans="1:35" ht="14.5" x14ac:dyDescent="0.35">
      <c r="A3" s="14" t="s">
        <v>32</v>
      </c>
      <c r="B3" s="15" t="s">
        <v>33</v>
      </c>
      <c r="C3" s="15" t="s">
        <v>34</v>
      </c>
      <c r="D3" s="30" t="str">
        <f t="shared" si="0"/>
        <v>John Citizen</v>
      </c>
      <c r="E3" s="15" t="s">
        <v>35</v>
      </c>
      <c r="F3" s="15" t="s">
        <v>36</v>
      </c>
      <c r="G3" s="15" t="s">
        <v>37</v>
      </c>
      <c r="H3" s="17">
        <v>45246</v>
      </c>
      <c r="I3" s="17">
        <v>25663</v>
      </c>
      <c r="J3" s="18">
        <f t="shared" si="1"/>
        <v>53.652054794520545</v>
      </c>
      <c r="K3" s="19">
        <f t="shared" si="2"/>
        <v>1970</v>
      </c>
      <c r="L3" s="15" t="s">
        <v>38</v>
      </c>
      <c r="M3" s="15">
        <v>79.2</v>
      </c>
      <c r="N3" s="15" t="s">
        <v>39</v>
      </c>
      <c r="O3" s="20" t="s">
        <v>40</v>
      </c>
      <c r="P3" s="21" t="s">
        <v>45</v>
      </c>
      <c r="Q3" s="21" t="s">
        <v>42</v>
      </c>
      <c r="R3" s="22" t="s">
        <v>46</v>
      </c>
      <c r="S3" s="23">
        <v>0.71527777777777779</v>
      </c>
      <c r="T3" s="20">
        <v>1</v>
      </c>
      <c r="U3" s="20">
        <v>60</v>
      </c>
      <c r="V3" s="24" t="s">
        <v>47</v>
      </c>
      <c r="W3" s="25">
        <f t="shared" si="3"/>
        <v>8.3000000000000007</v>
      </c>
      <c r="X3" s="26">
        <f t="shared" si="4"/>
        <v>7.2289156626506017</v>
      </c>
      <c r="Y3" s="27"/>
      <c r="Z3" s="28"/>
      <c r="AA3" s="21"/>
      <c r="AB3" s="21"/>
      <c r="AC3" s="21"/>
      <c r="AD3" s="29"/>
      <c r="AE3" s="21"/>
      <c r="AF3" s="21"/>
      <c r="AG3" s="21"/>
      <c r="AH3" s="21"/>
      <c r="AI3" s="21"/>
    </row>
    <row r="4" spans="1:35" ht="14.5" x14ac:dyDescent="0.35">
      <c r="A4" s="14" t="s">
        <v>32</v>
      </c>
      <c r="B4" s="15" t="s">
        <v>33</v>
      </c>
      <c r="C4" s="15" t="s">
        <v>34</v>
      </c>
      <c r="D4" s="16" t="str">
        <f t="shared" si="0"/>
        <v>John Citizen</v>
      </c>
      <c r="E4" s="15" t="s">
        <v>35</v>
      </c>
      <c r="F4" s="15" t="s">
        <v>36</v>
      </c>
      <c r="G4" s="15" t="s">
        <v>37</v>
      </c>
      <c r="H4" s="17">
        <v>45246</v>
      </c>
      <c r="I4" s="17">
        <v>25663</v>
      </c>
      <c r="J4" s="18">
        <f t="shared" si="1"/>
        <v>53.652054794520545</v>
      </c>
      <c r="K4" s="19">
        <f t="shared" si="2"/>
        <v>1970</v>
      </c>
      <c r="L4" s="15" t="s">
        <v>38</v>
      </c>
      <c r="M4" s="15">
        <v>79.2</v>
      </c>
      <c r="N4" s="15" t="s">
        <v>39</v>
      </c>
      <c r="O4" s="20" t="s">
        <v>40</v>
      </c>
      <c r="P4" s="21" t="s">
        <v>45</v>
      </c>
      <c r="Q4" s="21" t="s">
        <v>42</v>
      </c>
      <c r="R4" s="22" t="s">
        <v>46</v>
      </c>
      <c r="S4" s="23">
        <v>0.71527777777777779</v>
      </c>
      <c r="T4" s="20">
        <v>2</v>
      </c>
      <c r="U4" s="20">
        <v>60</v>
      </c>
      <c r="V4" s="24" t="s">
        <v>48</v>
      </c>
      <c r="W4" s="25">
        <f t="shared" si="3"/>
        <v>8.4</v>
      </c>
      <c r="X4" s="26">
        <f t="shared" si="4"/>
        <v>7.1428571428571423</v>
      </c>
      <c r="Y4" s="27"/>
      <c r="Z4" s="28"/>
      <c r="AA4" s="21"/>
      <c r="AB4" s="21"/>
      <c r="AC4" s="21"/>
      <c r="AD4" s="29"/>
      <c r="AE4" s="21"/>
      <c r="AF4" s="21"/>
      <c r="AG4" s="21"/>
      <c r="AH4" s="21"/>
      <c r="AI4" s="21"/>
    </row>
    <row r="5" spans="1:35" ht="14.5" x14ac:dyDescent="0.35">
      <c r="A5" s="14" t="s">
        <v>32</v>
      </c>
      <c r="B5" s="15" t="s">
        <v>33</v>
      </c>
      <c r="C5" s="15" t="s">
        <v>34</v>
      </c>
      <c r="D5" s="16" t="str">
        <f t="shared" si="0"/>
        <v>John Citizen</v>
      </c>
      <c r="E5" s="15" t="s">
        <v>35</v>
      </c>
      <c r="F5" s="15" t="s">
        <v>36</v>
      </c>
      <c r="G5" s="15" t="s">
        <v>37</v>
      </c>
      <c r="H5" s="17">
        <v>45246</v>
      </c>
      <c r="I5" s="17">
        <v>25663</v>
      </c>
      <c r="J5" s="18">
        <f t="shared" si="1"/>
        <v>53.652054794520545</v>
      </c>
      <c r="K5" s="19">
        <f t="shared" si="2"/>
        <v>1970</v>
      </c>
      <c r="L5" s="15" t="s">
        <v>38</v>
      </c>
      <c r="M5" s="15">
        <v>79.2</v>
      </c>
      <c r="N5" s="15" t="s">
        <v>39</v>
      </c>
      <c r="O5" s="20" t="s">
        <v>40</v>
      </c>
      <c r="P5" s="21" t="s">
        <v>45</v>
      </c>
      <c r="Q5" s="21" t="s">
        <v>42</v>
      </c>
      <c r="R5" s="22" t="s">
        <v>46</v>
      </c>
      <c r="S5" s="23">
        <v>0.71527777777777779</v>
      </c>
      <c r="T5" s="20">
        <v>3</v>
      </c>
      <c r="U5" s="20">
        <v>60</v>
      </c>
      <c r="V5" s="24" t="s">
        <v>49</v>
      </c>
      <c r="W5" s="25">
        <f t="shared" si="3"/>
        <v>8.5</v>
      </c>
      <c r="X5" s="26">
        <f t="shared" si="4"/>
        <v>7.0588235294117645</v>
      </c>
      <c r="Y5" s="27"/>
      <c r="Z5" s="28"/>
      <c r="AA5" s="21"/>
      <c r="AB5" s="21"/>
      <c r="AC5" s="21"/>
      <c r="AD5" s="29"/>
      <c r="AE5" s="21"/>
      <c r="AF5" s="21"/>
      <c r="AG5" s="21"/>
      <c r="AH5" s="21"/>
      <c r="AI5" s="21"/>
    </row>
    <row r="6" spans="1:35" s="47" customFormat="1" ht="14.5" x14ac:dyDescent="0.35">
      <c r="A6" s="31" t="s">
        <v>32</v>
      </c>
      <c r="B6" s="32" t="s">
        <v>33</v>
      </c>
      <c r="C6" s="32" t="s">
        <v>34</v>
      </c>
      <c r="D6" s="33" t="str">
        <f t="shared" si="0"/>
        <v>John Citizen</v>
      </c>
      <c r="E6" s="32" t="s">
        <v>35</v>
      </c>
      <c r="F6" s="32" t="s">
        <v>36</v>
      </c>
      <c r="G6" s="32" t="s">
        <v>37</v>
      </c>
      <c r="H6" s="34">
        <v>45246</v>
      </c>
      <c r="I6" s="34">
        <v>25663</v>
      </c>
      <c r="J6" s="35">
        <f t="shared" si="1"/>
        <v>53.652054794520545</v>
      </c>
      <c r="K6" s="36">
        <f t="shared" si="2"/>
        <v>1970</v>
      </c>
      <c r="L6" s="32" t="s">
        <v>38</v>
      </c>
      <c r="M6" s="32">
        <v>79.2</v>
      </c>
      <c r="N6" s="32" t="s">
        <v>39</v>
      </c>
      <c r="O6" s="37" t="s">
        <v>40</v>
      </c>
      <c r="P6" s="38" t="s">
        <v>45</v>
      </c>
      <c r="Q6" s="38" t="s">
        <v>42</v>
      </c>
      <c r="R6" s="39" t="s">
        <v>46</v>
      </c>
      <c r="S6" s="40">
        <v>0.71527777777777779</v>
      </c>
      <c r="T6" s="37">
        <v>4</v>
      </c>
      <c r="U6" s="37">
        <v>60</v>
      </c>
      <c r="V6" s="41" t="s">
        <v>49</v>
      </c>
      <c r="W6" s="42">
        <f t="shared" si="3"/>
        <v>8.5</v>
      </c>
      <c r="X6" s="43">
        <f t="shared" si="4"/>
        <v>7.0588235294117645</v>
      </c>
      <c r="Y6" s="44"/>
      <c r="Z6" s="45"/>
      <c r="AA6" s="38"/>
      <c r="AB6" s="38"/>
      <c r="AC6" s="38"/>
      <c r="AD6" s="46"/>
      <c r="AE6" s="38"/>
      <c r="AF6" s="38"/>
      <c r="AG6" s="38"/>
      <c r="AH6" s="38"/>
      <c r="AI6" s="38"/>
    </row>
    <row r="7" spans="1:35" s="47" customFormat="1" ht="14.5" x14ac:dyDescent="0.35">
      <c r="A7" s="31" t="s">
        <v>32</v>
      </c>
      <c r="B7" s="32" t="s">
        <v>33</v>
      </c>
      <c r="C7" s="32" t="s">
        <v>34</v>
      </c>
      <c r="D7" s="82" t="str">
        <f t="shared" si="0"/>
        <v>John Citizen</v>
      </c>
      <c r="E7" s="32" t="s">
        <v>35</v>
      </c>
      <c r="F7" s="32" t="s">
        <v>36</v>
      </c>
      <c r="G7" s="32" t="s">
        <v>37</v>
      </c>
      <c r="H7" s="34">
        <v>45246</v>
      </c>
      <c r="I7" s="34">
        <v>25663</v>
      </c>
      <c r="J7" s="35">
        <f t="shared" si="1"/>
        <v>53.652054794520545</v>
      </c>
      <c r="K7" s="36">
        <f t="shared" si="2"/>
        <v>1970</v>
      </c>
      <c r="L7" s="32" t="s">
        <v>38</v>
      </c>
      <c r="M7" s="32">
        <v>79.2</v>
      </c>
      <c r="N7" s="32" t="s">
        <v>39</v>
      </c>
      <c r="O7" s="37" t="s">
        <v>50</v>
      </c>
      <c r="P7" s="38" t="s">
        <v>51</v>
      </c>
      <c r="Q7" s="38"/>
      <c r="R7" s="39" t="s">
        <v>52</v>
      </c>
      <c r="S7" s="40">
        <v>0.30208333333333331</v>
      </c>
      <c r="T7" s="37">
        <v>1</v>
      </c>
      <c r="U7" s="37"/>
      <c r="V7" s="41" t="s">
        <v>53</v>
      </c>
      <c r="W7" s="42">
        <f t="shared" si="3"/>
        <v>30</v>
      </c>
      <c r="X7" s="43">
        <f t="shared" si="4"/>
        <v>0</v>
      </c>
      <c r="Y7" s="83">
        <f>(X7^3)*2.8</f>
        <v>0</v>
      </c>
      <c r="Z7" s="84" t="e">
        <f>(500/X7)/86400</f>
        <v>#DIV/0!</v>
      </c>
      <c r="AA7" s="85">
        <v>40</v>
      </c>
      <c r="AB7" s="85">
        <v>140</v>
      </c>
      <c r="AC7" s="38"/>
      <c r="AD7" s="46"/>
    </row>
    <row r="8" spans="1:35" s="81" customFormat="1" ht="14.5" x14ac:dyDescent="0.35">
      <c r="A8" s="65" t="s">
        <v>32</v>
      </c>
      <c r="B8" s="66" t="s">
        <v>33</v>
      </c>
      <c r="C8" s="66" t="s">
        <v>34</v>
      </c>
      <c r="D8" s="67" t="str">
        <f t="shared" si="0"/>
        <v>John Citizen</v>
      </c>
      <c r="E8" s="66" t="s">
        <v>35</v>
      </c>
      <c r="F8" s="66" t="s">
        <v>36</v>
      </c>
      <c r="G8" s="66" t="s">
        <v>37</v>
      </c>
      <c r="H8" s="68">
        <v>45246</v>
      </c>
      <c r="I8" s="68">
        <v>25663</v>
      </c>
      <c r="J8" s="69">
        <f t="shared" si="1"/>
        <v>53.652054794520545</v>
      </c>
      <c r="K8" s="70">
        <f t="shared" si="2"/>
        <v>1970</v>
      </c>
      <c r="L8" s="66" t="s">
        <v>38</v>
      </c>
      <c r="M8" s="66">
        <v>79.2</v>
      </c>
      <c r="N8" s="66" t="s">
        <v>39</v>
      </c>
      <c r="O8" s="71" t="s">
        <v>50</v>
      </c>
      <c r="P8" s="72" t="s">
        <v>54</v>
      </c>
      <c r="Q8" s="72"/>
      <c r="R8" s="73" t="s">
        <v>55</v>
      </c>
      <c r="S8" s="74">
        <v>0.30902777777777779</v>
      </c>
      <c r="T8" s="71">
        <v>1</v>
      </c>
      <c r="U8" s="71">
        <v>500</v>
      </c>
      <c r="V8" s="75" t="s">
        <v>56</v>
      </c>
      <c r="W8" s="76">
        <f t="shared" si="3"/>
        <v>87.2</v>
      </c>
      <c r="X8" s="77">
        <f t="shared" si="4"/>
        <v>5.7339449541284404</v>
      </c>
      <c r="Y8" s="78">
        <f>(X8^3)*2.8</f>
        <v>527.85980082299318</v>
      </c>
      <c r="Z8" s="79">
        <f>(500/X8)/86400</f>
        <v>1.0092592592592592E-3</v>
      </c>
      <c r="AA8" s="72">
        <v>40</v>
      </c>
      <c r="AB8" s="72">
        <v>140</v>
      </c>
      <c r="AC8" s="72"/>
      <c r="AD8" s="80"/>
    </row>
    <row r="9" spans="1:35" ht="14.5" x14ac:dyDescent="0.35">
      <c r="A9" s="14" t="s">
        <v>32</v>
      </c>
      <c r="B9" s="15" t="s">
        <v>33</v>
      </c>
      <c r="C9" s="15" t="s">
        <v>34</v>
      </c>
      <c r="D9" s="30" t="str">
        <f t="shared" si="0"/>
        <v>John Citizen</v>
      </c>
      <c r="E9" s="15" t="s">
        <v>35</v>
      </c>
      <c r="F9" s="15" t="s">
        <v>36</v>
      </c>
      <c r="G9" s="15" t="s">
        <v>37</v>
      </c>
      <c r="H9" s="17">
        <v>45246</v>
      </c>
      <c r="I9" s="17">
        <v>25663</v>
      </c>
      <c r="J9" s="18">
        <f t="shared" si="1"/>
        <v>53.652054794520545</v>
      </c>
      <c r="K9" s="19">
        <f t="shared" si="2"/>
        <v>1970</v>
      </c>
      <c r="L9" s="15" t="s">
        <v>38</v>
      </c>
      <c r="M9" s="15">
        <v>79.2</v>
      </c>
      <c r="N9" s="15" t="s">
        <v>39</v>
      </c>
      <c r="O9" s="20" t="s">
        <v>50</v>
      </c>
      <c r="P9" s="21" t="s">
        <v>57</v>
      </c>
      <c r="Q9" s="21"/>
      <c r="R9" s="22" t="s">
        <v>58</v>
      </c>
      <c r="S9" s="23">
        <v>0.76736111111111116</v>
      </c>
      <c r="T9" s="20">
        <v>1</v>
      </c>
      <c r="U9" s="20">
        <v>500</v>
      </c>
      <c r="V9" s="24" t="s">
        <v>59</v>
      </c>
      <c r="W9" s="25">
        <f t="shared" si="3"/>
        <v>87.999999999999986</v>
      </c>
      <c r="X9" s="26">
        <f t="shared" si="4"/>
        <v>5.6818181818181825</v>
      </c>
      <c r="Y9" s="27">
        <f>(X9^3)*2.8</f>
        <v>513.59410217881305</v>
      </c>
      <c r="Z9" s="28">
        <f>(500/X9)/86400</f>
        <v>1.0185185185185184E-3</v>
      </c>
      <c r="AA9" s="21">
        <v>41</v>
      </c>
      <c r="AB9" s="21">
        <v>140</v>
      </c>
      <c r="AC9" s="21"/>
      <c r="AD9" s="29"/>
    </row>
    <row r="10" spans="1:35" ht="14.5" x14ac:dyDescent="0.35">
      <c r="A10" s="14" t="s">
        <v>32</v>
      </c>
      <c r="B10" s="15" t="s">
        <v>33</v>
      </c>
      <c r="C10" s="15" t="s">
        <v>34</v>
      </c>
      <c r="D10" s="16" t="str">
        <f t="shared" si="0"/>
        <v>John Citizen</v>
      </c>
      <c r="E10" s="15" t="s">
        <v>35</v>
      </c>
      <c r="F10" s="15" t="s">
        <v>36</v>
      </c>
      <c r="G10" s="15" t="s">
        <v>37</v>
      </c>
      <c r="H10" s="17">
        <v>45246</v>
      </c>
      <c r="I10" s="17">
        <v>25663</v>
      </c>
      <c r="J10" s="18">
        <f t="shared" si="1"/>
        <v>53.652054794520545</v>
      </c>
      <c r="K10" s="19">
        <f t="shared" si="2"/>
        <v>1970</v>
      </c>
      <c r="L10" s="15" t="s">
        <v>38</v>
      </c>
      <c r="M10" s="15">
        <v>79.2</v>
      </c>
      <c r="N10" s="15" t="s">
        <v>39</v>
      </c>
      <c r="O10" s="20" t="s">
        <v>50</v>
      </c>
      <c r="P10" s="21" t="s">
        <v>57</v>
      </c>
      <c r="Q10" s="21"/>
      <c r="R10" s="22" t="s">
        <v>58</v>
      </c>
      <c r="S10" s="23">
        <v>0.77083333333333337</v>
      </c>
      <c r="T10" s="20">
        <v>2</v>
      </c>
      <c r="U10" s="20">
        <v>500</v>
      </c>
      <c r="V10" s="24" t="s">
        <v>60</v>
      </c>
      <c r="W10" s="25">
        <f t="shared" si="3"/>
        <v>92.4</v>
      </c>
      <c r="X10" s="26">
        <f t="shared" si="4"/>
        <v>5.4112554112554108</v>
      </c>
      <c r="Y10" s="27">
        <f t="shared" ref="Y10:Y11" si="5">(X10^3)*2.8</f>
        <v>443.6618958460752</v>
      </c>
      <c r="Z10" s="28">
        <f t="shared" ref="Z10:Z11" si="6">(500/X10)/86400</f>
        <v>1.0694444444444445E-3</v>
      </c>
      <c r="AA10" s="21">
        <v>40</v>
      </c>
      <c r="AB10" s="21">
        <v>140</v>
      </c>
      <c r="AC10" s="21"/>
      <c r="AD10" s="29"/>
    </row>
    <row r="11" spans="1:35" ht="14.5" x14ac:dyDescent="0.35">
      <c r="A11" s="14" t="s">
        <v>32</v>
      </c>
      <c r="B11" s="15" t="s">
        <v>33</v>
      </c>
      <c r="C11" s="15" t="s">
        <v>34</v>
      </c>
      <c r="D11" s="16" t="str">
        <f t="shared" si="0"/>
        <v>John Citizen</v>
      </c>
      <c r="E11" s="15" t="s">
        <v>35</v>
      </c>
      <c r="F11" s="15" t="s">
        <v>36</v>
      </c>
      <c r="G11" s="15" t="s">
        <v>37</v>
      </c>
      <c r="H11" s="17">
        <v>45246</v>
      </c>
      <c r="I11" s="17">
        <v>25663</v>
      </c>
      <c r="J11" s="18">
        <f t="shared" si="1"/>
        <v>53.652054794520545</v>
      </c>
      <c r="K11" s="19">
        <f t="shared" si="2"/>
        <v>1970</v>
      </c>
      <c r="L11" s="15" t="s">
        <v>38</v>
      </c>
      <c r="M11" s="15">
        <v>79.2</v>
      </c>
      <c r="N11" s="15" t="s">
        <v>39</v>
      </c>
      <c r="O11" s="20" t="s">
        <v>50</v>
      </c>
      <c r="P11" s="21" t="s">
        <v>57</v>
      </c>
      <c r="Q11" s="21"/>
      <c r="R11" s="22" t="s">
        <v>58</v>
      </c>
      <c r="S11" s="23">
        <v>0.77430555555555558</v>
      </c>
      <c r="T11" s="20">
        <v>3</v>
      </c>
      <c r="U11" s="20">
        <v>500</v>
      </c>
      <c r="V11" s="24" t="s">
        <v>61</v>
      </c>
      <c r="W11" s="25">
        <f t="shared" si="3"/>
        <v>95.09999999999998</v>
      </c>
      <c r="X11" s="26">
        <f t="shared" si="4"/>
        <v>5.2576235541535237</v>
      </c>
      <c r="Y11" s="27">
        <f t="shared" si="5"/>
        <v>406.93635764527767</v>
      </c>
      <c r="Z11" s="28">
        <f t="shared" si="6"/>
        <v>1.1006944444444443E-3</v>
      </c>
      <c r="AA11" s="21">
        <v>39</v>
      </c>
      <c r="AB11" s="21">
        <v>140</v>
      </c>
      <c r="AC11" s="21"/>
      <c r="AD11" s="29"/>
    </row>
    <row r="12" spans="1:35" s="47" customFormat="1" ht="14.5" x14ac:dyDescent="0.35">
      <c r="A12" s="31" t="s">
        <v>32</v>
      </c>
      <c r="B12" s="32" t="s">
        <v>33</v>
      </c>
      <c r="C12" s="32" t="s">
        <v>34</v>
      </c>
      <c r="D12" s="33" t="str">
        <f t="shared" si="0"/>
        <v>John Citizen</v>
      </c>
      <c r="E12" s="32" t="s">
        <v>35</v>
      </c>
      <c r="F12" s="32" t="s">
        <v>36</v>
      </c>
      <c r="G12" s="32" t="s">
        <v>37</v>
      </c>
      <c r="H12" s="34">
        <v>45246</v>
      </c>
      <c r="I12" s="34">
        <v>25663</v>
      </c>
      <c r="J12" s="35">
        <f t="shared" si="1"/>
        <v>53.652054794520545</v>
      </c>
      <c r="K12" s="36">
        <f t="shared" si="2"/>
        <v>1970</v>
      </c>
      <c r="L12" s="32" t="s">
        <v>38</v>
      </c>
      <c r="M12" s="32">
        <v>79.2</v>
      </c>
      <c r="N12" s="32" t="s">
        <v>39</v>
      </c>
      <c r="O12" s="37" t="s">
        <v>50</v>
      </c>
      <c r="P12" s="38" t="s">
        <v>57</v>
      </c>
      <c r="Q12" s="38"/>
      <c r="R12" s="39" t="s">
        <v>58</v>
      </c>
      <c r="S12" s="40">
        <v>0.77777777777777779</v>
      </c>
      <c r="T12" s="37">
        <v>4</v>
      </c>
      <c r="U12" s="37">
        <v>500</v>
      </c>
      <c r="V12" s="41" t="s">
        <v>62</v>
      </c>
      <c r="W12" s="42">
        <f t="shared" si="3"/>
        <v>94.200000000000017</v>
      </c>
      <c r="X12" s="43">
        <f t="shared" si="4"/>
        <v>5.3078556263269627</v>
      </c>
      <c r="Y12" s="44">
        <f>(X12^3)*2.8</f>
        <v>418.71193089069112</v>
      </c>
      <c r="Z12" s="45">
        <f>(500/X12)/86400</f>
        <v>1.0902777777777779E-3</v>
      </c>
      <c r="AA12" s="38">
        <v>38</v>
      </c>
      <c r="AB12" s="38">
        <v>140</v>
      </c>
      <c r="AC12" s="38"/>
      <c r="AD12" s="46"/>
    </row>
    <row r="13" spans="1:35" ht="14.5" x14ac:dyDescent="0.35">
      <c r="A13" s="14" t="s">
        <v>32</v>
      </c>
      <c r="B13" s="15" t="s">
        <v>33</v>
      </c>
      <c r="C13" s="15" t="s">
        <v>34</v>
      </c>
      <c r="D13" s="30" t="str">
        <f t="shared" si="0"/>
        <v>John Citizen</v>
      </c>
      <c r="E13" s="15" t="s">
        <v>35</v>
      </c>
      <c r="F13" s="15" t="s">
        <v>36</v>
      </c>
      <c r="G13" s="15" t="s">
        <v>37</v>
      </c>
      <c r="H13" s="17">
        <v>45246</v>
      </c>
      <c r="I13" s="17">
        <v>25663</v>
      </c>
      <c r="J13" s="18">
        <f t="shared" si="1"/>
        <v>53.652054794520545</v>
      </c>
      <c r="K13" s="19">
        <f t="shared" si="2"/>
        <v>1970</v>
      </c>
      <c r="L13" s="15" t="s">
        <v>38</v>
      </c>
      <c r="M13" s="15">
        <v>79.2</v>
      </c>
      <c r="N13" s="15" t="s">
        <v>39</v>
      </c>
      <c r="O13" s="20" t="s">
        <v>50</v>
      </c>
      <c r="P13" s="21" t="s">
        <v>63</v>
      </c>
      <c r="Q13" s="21" t="s">
        <v>42</v>
      </c>
      <c r="R13" s="22" t="s">
        <v>64</v>
      </c>
      <c r="S13" s="23">
        <v>0.27777777777777779</v>
      </c>
      <c r="T13" s="20">
        <v>1</v>
      </c>
      <c r="U13" s="20">
        <v>60</v>
      </c>
      <c r="V13" s="24" t="s">
        <v>65</v>
      </c>
      <c r="W13" s="25">
        <f>V13*86400</f>
        <v>8.1999999999999993</v>
      </c>
      <c r="X13" s="26">
        <f>U13/W13</f>
        <v>7.3170731707317076</v>
      </c>
      <c r="Y13" s="48"/>
      <c r="Z13" s="48"/>
      <c r="AA13" s="48"/>
      <c r="AB13" s="48"/>
      <c r="AC13" s="21"/>
      <c r="AD13" s="29"/>
    </row>
    <row r="14" spans="1:35" ht="14.5" x14ac:dyDescent="0.35">
      <c r="A14" s="14" t="s">
        <v>32</v>
      </c>
      <c r="B14" s="15" t="s">
        <v>33</v>
      </c>
      <c r="C14" s="15" t="s">
        <v>34</v>
      </c>
      <c r="D14" s="16" t="str">
        <f t="shared" si="0"/>
        <v>John Citizen</v>
      </c>
      <c r="E14" s="15" t="s">
        <v>35</v>
      </c>
      <c r="F14" s="15" t="s">
        <v>36</v>
      </c>
      <c r="G14" s="15" t="s">
        <v>37</v>
      </c>
      <c r="H14" s="17">
        <v>45246</v>
      </c>
      <c r="I14" s="17">
        <v>25663</v>
      </c>
      <c r="J14" s="18">
        <f t="shared" si="1"/>
        <v>53.652054794520545</v>
      </c>
      <c r="K14" s="19">
        <f t="shared" si="2"/>
        <v>1970</v>
      </c>
      <c r="L14" s="15" t="s">
        <v>38</v>
      </c>
      <c r="M14" s="15">
        <v>79.2</v>
      </c>
      <c r="N14" s="15" t="s">
        <v>39</v>
      </c>
      <c r="O14" s="20" t="s">
        <v>50</v>
      </c>
      <c r="P14" s="21" t="s">
        <v>63</v>
      </c>
      <c r="Q14" s="21"/>
      <c r="R14" s="22" t="s">
        <v>66</v>
      </c>
      <c r="S14" s="23">
        <v>0.27777777777777779</v>
      </c>
      <c r="T14" s="20">
        <v>1</v>
      </c>
      <c r="U14" s="20"/>
      <c r="V14" s="24" t="s">
        <v>67</v>
      </c>
      <c r="W14" s="25">
        <f>(V14*86400)-W13</f>
        <v>3.8000000000000007</v>
      </c>
      <c r="X14" s="26"/>
      <c r="Y14" s="56"/>
      <c r="Z14" s="57"/>
      <c r="AA14" s="58"/>
      <c r="AB14" s="58"/>
      <c r="AC14" s="21"/>
      <c r="AD14" s="29"/>
    </row>
    <row r="15" spans="1:35" ht="14.5" x14ac:dyDescent="0.35">
      <c r="A15" s="14" t="s">
        <v>32</v>
      </c>
      <c r="B15" s="15" t="s">
        <v>33</v>
      </c>
      <c r="C15" s="15" t="s">
        <v>34</v>
      </c>
      <c r="D15" s="16" t="str">
        <f t="shared" si="0"/>
        <v>John Citizen</v>
      </c>
      <c r="E15" s="15" t="s">
        <v>35</v>
      </c>
      <c r="F15" s="15" t="s">
        <v>36</v>
      </c>
      <c r="G15" s="15" t="s">
        <v>37</v>
      </c>
      <c r="H15" s="17">
        <v>45246</v>
      </c>
      <c r="I15" s="17">
        <v>25663</v>
      </c>
      <c r="J15" s="18">
        <f t="shared" si="1"/>
        <v>53.652054794520545</v>
      </c>
      <c r="K15" s="19">
        <f t="shared" si="2"/>
        <v>1970</v>
      </c>
      <c r="L15" s="15" t="s">
        <v>38</v>
      </c>
      <c r="M15" s="15">
        <v>79.2</v>
      </c>
      <c r="N15" s="15" t="s">
        <v>39</v>
      </c>
      <c r="O15" s="20" t="s">
        <v>50</v>
      </c>
      <c r="P15" s="21" t="s">
        <v>63</v>
      </c>
      <c r="Q15" s="21"/>
      <c r="R15" s="22" t="s">
        <v>68</v>
      </c>
      <c r="S15" s="23">
        <v>0.27777777777777779</v>
      </c>
      <c r="T15" s="20">
        <v>1</v>
      </c>
      <c r="U15" s="20">
        <v>500</v>
      </c>
      <c r="V15" s="24" t="s">
        <v>69</v>
      </c>
      <c r="W15" s="25">
        <f t="shared" ref="W15:W17" si="7">(V15-V14)*86400</f>
        <v>88.1</v>
      </c>
      <c r="X15" s="26">
        <f>U15/W15</f>
        <v>5.6753688989784337</v>
      </c>
      <c r="Y15" s="49">
        <f>(X15^3)*2.8</f>
        <v>511.84718496354543</v>
      </c>
      <c r="Z15" s="50">
        <f>(500/X15)/86400</f>
        <v>1.0196759259259258E-3</v>
      </c>
      <c r="AA15" s="54">
        <v>39</v>
      </c>
      <c r="AB15" s="54">
        <v>140</v>
      </c>
      <c r="AC15" s="21"/>
      <c r="AD15" s="29"/>
    </row>
    <row r="16" spans="1:35" ht="14.5" x14ac:dyDescent="0.35">
      <c r="A16" s="14" t="s">
        <v>32</v>
      </c>
      <c r="B16" s="15" t="s">
        <v>33</v>
      </c>
      <c r="C16" s="15" t="s">
        <v>34</v>
      </c>
      <c r="D16" s="16" t="str">
        <f t="shared" si="0"/>
        <v>John Citizen</v>
      </c>
      <c r="E16" s="15" t="s">
        <v>35</v>
      </c>
      <c r="F16" s="15" t="s">
        <v>36</v>
      </c>
      <c r="G16" s="15" t="s">
        <v>37</v>
      </c>
      <c r="H16" s="17">
        <v>45246</v>
      </c>
      <c r="I16" s="17">
        <v>25663</v>
      </c>
      <c r="J16" s="18">
        <f t="shared" si="1"/>
        <v>53.652054794520545</v>
      </c>
      <c r="K16" s="19">
        <f t="shared" si="2"/>
        <v>1970</v>
      </c>
      <c r="L16" s="15" t="s">
        <v>38</v>
      </c>
      <c r="M16" s="15">
        <v>79.2</v>
      </c>
      <c r="N16" s="15" t="s">
        <v>39</v>
      </c>
      <c r="O16" s="20" t="s">
        <v>50</v>
      </c>
      <c r="P16" s="21" t="s">
        <v>63</v>
      </c>
      <c r="Q16" s="21"/>
      <c r="R16" s="22" t="s">
        <v>70</v>
      </c>
      <c r="S16" s="23">
        <v>0.27777777777777779</v>
      </c>
      <c r="T16" s="20">
        <v>1</v>
      </c>
      <c r="U16" s="20"/>
      <c r="V16" s="24" t="s">
        <v>71</v>
      </c>
      <c r="W16" s="25">
        <f t="shared" si="7"/>
        <v>5.9000000000000021</v>
      </c>
      <c r="X16" s="26"/>
      <c r="Y16" s="48"/>
      <c r="Z16" s="48"/>
      <c r="AA16" s="48"/>
      <c r="AB16" s="48"/>
      <c r="AC16" s="21"/>
      <c r="AD16" s="29"/>
    </row>
    <row r="17" spans="1:30" s="47" customFormat="1" ht="14.5" x14ac:dyDescent="0.35">
      <c r="A17" s="31" t="s">
        <v>32</v>
      </c>
      <c r="B17" s="32" t="s">
        <v>33</v>
      </c>
      <c r="C17" s="32" t="s">
        <v>34</v>
      </c>
      <c r="D17" s="33" t="str">
        <f t="shared" si="0"/>
        <v>John Citizen</v>
      </c>
      <c r="E17" s="32" t="s">
        <v>35</v>
      </c>
      <c r="F17" s="32" t="s">
        <v>36</v>
      </c>
      <c r="G17" s="32" t="s">
        <v>37</v>
      </c>
      <c r="H17" s="34">
        <v>45246</v>
      </c>
      <c r="I17" s="34">
        <v>25663</v>
      </c>
      <c r="J17" s="35">
        <f t="shared" si="1"/>
        <v>53.652054794520545</v>
      </c>
      <c r="K17" s="36">
        <f t="shared" si="2"/>
        <v>1970</v>
      </c>
      <c r="L17" s="32" t="s">
        <v>38</v>
      </c>
      <c r="M17" s="32">
        <v>79.2</v>
      </c>
      <c r="N17" s="32" t="s">
        <v>39</v>
      </c>
      <c r="O17" s="37" t="s">
        <v>50</v>
      </c>
      <c r="P17" s="38" t="s">
        <v>63</v>
      </c>
      <c r="Q17" s="38" t="s">
        <v>42</v>
      </c>
      <c r="R17" s="39" t="s">
        <v>72</v>
      </c>
      <c r="S17" s="40">
        <v>0.27777777777777779</v>
      </c>
      <c r="T17" s="37">
        <v>1</v>
      </c>
      <c r="U17" s="37">
        <v>60</v>
      </c>
      <c r="V17" s="41" t="s">
        <v>73</v>
      </c>
      <c r="W17" s="42">
        <f t="shared" si="7"/>
        <v>13.299999999999994</v>
      </c>
      <c r="X17" s="43">
        <f t="shared" ref="X17" si="8">U17/W17</f>
        <v>4.5112781954887238</v>
      </c>
      <c r="Y17" s="59"/>
      <c r="Z17" s="59"/>
      <c r="AA17" s="59"/>
      <c r="AB17" s="59"/>
      <c r="AC17" s="38"/>
      <c r="AD17" s="46"/>
    </row>
    <row r="18" spans="1:30" ht="14.5" x14ac:dyDescent="0.35">
      <c r="A18" s="14" t="s">
        <v>32</v>
      </c>
      <c r="B18" s="15" t="s">
        <v>33</v>
      </c>
      <c r="C18" s="15" t="s">
        <v>34</v>
      </c>
      <c r="D18" s="30" t="str">
        <f t="shared" si="0"/>
        <v>John Citizen</v>
      </c>
      <c r="E18" s="15" t="s">
        <v>35</v>
      </c>
      <c r="F18" s="15" t="s">
        <v>36</v>
      </c>
      <c r="G18" s="15" t="s">
        <v>37</v>
      </c>
      <c r="H18" s="17">
        <v>45246</v>
      </c>
      <c r="I18" s="17">
        <v>25663</v>
      </c>
      <c r="J18" s="18">
        <f t="shared" si="1"/>
        <v>53.652054794520545</v>
      </c>
      <c r="K18" s="19">
        <f t="shared" si="2"/>
        <v>1970</v>
      </c>
      <c r="L18" s="15" t="s">
        <v>38</v>
      </c>
      <c r="M18" s="15">
        <v>79.2</v>
      </c>
      <c r="N18" s="15" t="s">
        <v>39</v>
      </c>
      <c r="O18" s="20" t="s">
        <v>50</v>
      </c>
      <c r="P18" s="21" t="s">
        <v>63</v>
      </c>
      <c r="Q18" s="21" t="s">
        <v>42</v>
      </c>
      <c r="R18" s="22" t="s">
        <v>64</v>
      </c>
      <c r="S18" s="23">
        <v>0.28611111111111109</v>
      </c>
      <c r="T18" s="20">
        <v>2</v>
      </c>
      <c r="U18" s="20">
        <v>60</v>
      </c>
      <c r="V18" s="24" t="s">
        <v>74</v>
      </c>
      <c r="W18" s="25">
        <f>V18*86400</f>
        <v>11.2</v>
      </c>
      <c r="X18" s="26">
        <f>U18/W18</f>
        <v>5.3571428571428577</v>
      </c>
      <c r="Y18" s="62"/>
      <c r="Z18" s="62"/>
      <c r="AA18" s="62"/>
      <c r="AB18" s="62"/>
      <c r="AC18" s="21"/>
      <c r="AD18" s="29"/>
    </row>
    <row r="19" spans="1:30" ht="14.5" x14ac:dyDescent="0.35">
      <c r="A19" s="14" t="s">
        <v>32</v>
      </c>
      <c r="B19" s="15" t="s">
        <v>33</v>
      </c>
      <c r="C19" s="15" t="s">
        <v>34</v>
      </c>
      <c r="D19" s="16" t="str">
        <f t="shared" si="0"/>
        <v>John Citizen</v>
      </c>
      <c r="E19" s="15" t="s">
        <v>35</v>
      </c>
      <c r="F19" s="15" t="s">
        <v>36</v>
      </c>
      <c r="G19" s="15" t="s">
        <v>37</v>
      </c>
      <c r="H19" s="17">
        <v>45246</v>
      </c>
      <c r="I19" s="17">
        <v>25663</v>
      </c>
      <c r="J19" s="18">
        <f t="shared" si="1"/>
        <v>53.652054794520545</v>
      </c>
      <c r="K19" s="19">
        <f t="shared" si="2"/>
        <v>1970</v>
      </c>
      <c r="L19" s="15" t="s">
        <v>38</v>
      </c>
      <c r="M19" s="15">
        <v>79.2</v>
      </c>
      <c r="N19" s="15" t="s">
        <v>39</v>
      </c>
      <c r="O19" s="20" t="s">
        <v>50</v>
      </c>
      <c r="P19" s="21" t="s">
        <v>63</v>
      </c>
      <c r="Q19" s="21"/>
      <c r="R19" s="22" t="s">
        <v>66</v>
      </c>
      <c r="S19" s="23">
        <v>0.28611111111111109</v>
      </c>
      <c r="T19" s="20">
        <v>2</v>
      </c>
      <c r="U19" s="20"/>
      <c r="V19" s="24" t="s">
        <v>75</v>
      </c>
      <c r="W19" s="25">
        <f>(V19*86400)-W18</f>
        <v>3.9000000000000004</v>
      </c>
      <c r="X19" s="26"/>
      <c r="Y19" s="51"/>
      <c r="Z19" s="52"/>
      <c r="AA19" s="53"/>
      <c r="AB19" s="53"/>
      <c r="AC19" s="21"/>
      <c r="AD19" s="29"/>
    </row>
    <row r="20" spans="1:30" ht="14.5" x14ac:dyDescent="0.35">
      <c r="A20" s="14" t="s">
        <v>32</v>
      </c>
      <c r="B20" s="15" t="s">
        <v>33</v>
      </c>
      <c r="C20" s="15" t="s">
        <v>34</v>
      </c>
      <c r="D20" s="16" t="str">
        <f t="shared" si="0"/>
        <v>John Citizen</v>
      </c>
      <c r="E20" s="15" t="s">
        <v>35</v>
      </c>
      <c r="F20" s="15" t="s">
        <v>36</v>
      </c>
      <c r="G20" s="15" t="s">
        <v>37</v>
      </c>
      <c r="H20" s="17">
        <v>45246</v>
      </c>
      <c r="I20" s="17">
        <v>25663</v>
      </c>
      <c r="J20" s="18">
        <f t="shared" si="1"/>
        <v>53.652054794520545</v>
      </c>
      <c r="K20" s="19">
        <f t="shared" si="2"/>
        <v>1970</v>
      </c>
      <c r="L20" s="15" t="s">
        <v>38</v>
      </c>
      <c r="M20" s="15">
        <v>79.2</v>
      </c>
      <c r="N20" s="15" t="s">
        <v>39</v>
      </c>
      <c r="O20" s="20" t="s">
        <v>50</v>
      </c>
      <c r="P20" s="21" t="s">
        <v>63</v>
      </c>
      <c r="Q20" s="21"/>
      <c r="R20" s="22" t="s">
        <v>68</v>
      </c>
      <c r="S20" s="23">
        <v>0.28611111111111109</v>
      </c>
      <c r="T20" s="20">
        <v>2</v>
      </c>
      <c r="U20" s="20">
        <v>500</v>
      </c>
      <c r="V20" s="24" t="s">
        <v>76</v>
      </c>
      <c r="W20" s="25">
        <f>(V20-V19)*86400</f>
        <v>90.3</v>
      </c>
      <c r="X20" s="26">
        <f>U20/W20</f>
        <v>5.5370985603543748</v>
      </c>
      <c r="Y20" s="49">
        <f>(X20^3)*2.8</f>
        <v>475.34047235780605</v>
      </c>
      <c r="Z20" s="50">
        <f>(500/X20)/86400</f>
        <v>1.0451388888888889E-3</v>
      </c>
      <c r="AA20" s="54">
        <v>38</v>
      </c>
      <c r="AB20" s="54">
        <v>140</v>
      </c>
      <c r="AC20" s="21"/>
      <c r="AD20" s="29"/>
    </row>
    <row r="21" spans="1:30" ht="14.5" x14ac:dyDescent="0.35">
      <c r="A21" s="14" t="s">
        <v>32</v>
      </c>
      <c r="B21" s="15" t="s">
        <v>33</v>
      </c>
      <c r="C21" s="15" t="s">
        <v>34</v>
      </c>
      <c r="D21" s="16" t="str">
        <f t="shared" si="0"/>
        <v>John Citizen</v>
      </c>
      <c r="E21" s="15" t="s">
        <v>35</v>
      </c>
      <c r="F21" s="15" t="s">
        <v>36</v>
      </c>
      <c r="G21" s="15" t="s">
        <v>37</v>
      </c>
      <c r="H21" s="17">
        <v>45246</v>
      </c>
      <c r="I21" s="17">
        <v>25663</v>
      </c>
      <c r="J21" s="18">
        <f t="shared" si="1"/>
        <v>53.652054794520545</v>
      </c>
      <c r="K21" s="19">
        <f t="shared" si="2"/>
        <v>1970</v>
      </c>
      <c r="L21" s="15" t="s">
        <v>38</v>
      </c>
      <c r="M21" s="15">
        <v>79.2</v>
      </c>
      <c r="N21" s="15" t="s">
        <v>39</v>
      </c>
      <c r="O21" s="20" t="s">
        <v>50</v>
      </c>
      <c r="P21" s="21" t="s">
        <v>63</v>
      </c>
      <c r="Q21" s="21"/>
      <c r="R21" s="22" t="s">
        <v>70</v>
      </c>
      <c r="S21" s="23">
        <v>0.28611111111111109</v>
      </c>
      <c r="T21" s="20">
        <v>2</v>
      </c>
      <c r="U21" s="20"/>
      <c r="V21" s="24" t="s">
        <v>77</v>
      </c>
      <c r="W21" s="25">
        <f>(V21-V20)*86400</f>
        <v>3.599999999999997</v>
      </c>
      <c r="X21" s="26"/>
      <c r="AC21" s="21"/>
      <c r="AD21" s="29"/>
    </row>
    <row r="22" spans="1:30" s="47" customFormat="1" ht="14.5" x14ac:dyDescent="0.35">
      <c r="A22" s="31" t="s">
        <v>32</v>
      </c>
      <c r="B22" s="32" t="s">
        <v>33</v>
      </c>
      <c r="C22" s="32" t="s">
        <v>34</v>
      </c>
      <c r="D22" s="33" t="str">
        <f t="shared" si="0"/>
        <v>John Citizen</v>
      </c>
      <c r="E22" s="32" t="s">
        <v>35</v>
      </c>
      <c r="F22" s="32" t="s">
        <v>36</v>
      </c>
      <c r="G22" s="32" t="s">
        <v>37</v>
      </c>
      <c r="H22" s="34">
        <v>45246</v>
      </c>
      <c r="I22" s="34">
        <v>25663</v>
      </c>
      <c r="J22" s="35">
        <f t="shared" si="1"/>
        <v>53.652054794520545</v>
      </c>
      <c r="K22" s="36">
        <f t="shared" si="2"/>
        <v>1970</v>
      </c>
      <c r="L22" s="32" t="s">
        <v>38</v>
      </c>
      <c r="M22" s="32">
        <v>79.2</v>
      </c>
      <c r="N22" s="32" t="s">
        <v>39</v>
      </c>
      <c r="O22" s="37" t="s">
        <v>50</v>
      </c>
      <c r="P22" s="38" t="s">
        <v>63</v>
      </c>
      <c r="Q22" s="38" t="s">
        <v>42</v>
      </c>
      <c r="R22" s="39" t="s">
        <v>72</v>
      </c>
      <c r="S22" s="40">
        <v>0.28611111111111109</v>
      </c>
      <c r="T22" s="37">
        <v>2</v>
      </c>
      <c r="U22" s="37">
        <v>60</v>
      </c>
      <c r="V22" s="41" t="s">
        <v>78</v>
      </c>
      <c r="W22" s="42">
        <f t="shared" ref="W22" si="9">(V22-V21)*86400</f>
        <v>14.099999999999989</v>
      </c>
      <c r="X22" s="43">
        <f t="shared" ref="X22" si="10">U22/W22</f>
        <v>4.2553191489361737</v>
      </c>
      <c r="Y22" s="55"/>
      <c r="Z22" s="55"/>
      <c r="AA22" s="55"/>
      <c r="AB22" s="55"/>
      <c r="AC22" s="38"/>
      <c r="AD22" s="46"/>
    </row>
    <row r="23" spans="1:30" ht="14.5" x14ac:dyDescent="0.35">
      <c r="A23" s="14" t="s">
        <v>32</v>
      </c>
      <c r="B23" s="15" t="s">
        <v>33</v>
      </c>
      <c r="C23" s="15" t="s">
        <v>34</v>
      </c>
      <c r="D23" s="30" t="str">
        <f t="shared" si="0"/>
        <v>John Citizen</v>
      </c>
      <c r="E23" s="15" t="s">
        <v>35</v>
      </c>
      <c r="F23" s="15" t="s">
        <v>36</v>
      </c>
      <c r="G23" s="15" t="s">
        <v>37</v>
      </c>
      <c r="H23" s="17">
        <v>45246</v>
      </c>
      <c r="I23" s="17">
        <v>25663</v>
      </c>
      <c r="J23" s="18">
        <f t="shared" si="1"/>
        <v>53.652054794520545</v>
      </c>
      <c r="K23" s="19">
        <f t="shared" si="2"/>
        <v>1970</v>
      </c>
      <c r="L23" s="15" t="s">
        <v>38</v>
      </c>
      <c r="M23" s="15">
        <v>79.2</v>
      </c>
      <c r="N23" s="15" t="s">
        <v>39</v>
      </c>
      <c r="O23" s="20" t="s">
        <v>50</v>
      </c>
      <c r="P23" s="21" t="s">
        <v>63</v>
      </c>
      <c r="Q23" s="21" t="s">
        <v>42</v>
      </c>
      <c r="R23" s="22" t="s">
        <v>64</v>
      </c>
      <c r="S23" s="23">
        <v>0.2951388888888889</v>
      </c>
      <c r="T23" s="20">
        <v>3</v>
      </c>
      <c r="U23" s="20">
        <v>60</v>
      </c>
      <c r="V23" s="24" t="s">
        <v>79</v>
      </c>
      <c r="W23" s="25">
        <f>V23*86400</f>
        <v>9.6</v>
      </c>
      <c r="X23" s="26">
        <f>U23/W23</f>
        <v>6.25</v>
      </c>
      <c r="Y23" s="63"/>
      <c r="Z23" s="63"/>
      <c r="AA23" s="63"/>
      <c r="AB23" s="63"/>
      <c r="AC23" s="21"/>
      <c r="AD23" s="29"/>
    </row>
    <row r="24" spans="1:30" ht="14.5" x14ac:dyDescent="0.35">
      <c r="A24" s="14" t="s">
        <v>32</v>
      </c>
      <c r="B24" s="15" t="s">
        <v>33</v>
      </c>
      <c r="C24" s="15" t="s">
        <v>34</v>
      </c>
      <c r="D24" s="16" t="str">
        <f t="shared" si="0"/>
        <v>John Citizen</v>
      </c>
      <c r="E24" s="15" t="s">
        <v>35</v>
      </c>
      <c r="F24" s="15" t="s">
        <v>36</v>
      </c>
      <c r="G24" s="15" t="s">
        <v>37</v>
      </c>
      <c r="H24" s="17">
        <v>45246</v>
      </c>
      <c r="I24" s="17">
        <v>25663</v>
      </c>
      <c r="J24" s="18">
        <f t="shared" si="1"/>
        <v>53.652054794520545</v>
      </c>
      <c r="K24" s="19">
        <f t="shared" si="2"/>
        <v>1970</v>
      </c>
      <c r="L24" s="15" t="s">
        <v>38</v>
      </c>
      <c r="M24" s="15">
        <v>79.2</v>
      </c>
      <c r="N24" s="15" t="s">
        <v>39</v>
      </c>
      <c r="O24" s="20" t="s">
        <v>50</v>
      </c>
      <c r="P24" s="21" t="s">
        <v>63</v>
      </c>
      <c r="Q24" s="21"/>
      <c r="R24" s="22" t="s">
        <v>66</v>
      </c>
      <c r="S24" s="23">
        <v>0.2951388888888889</v>
      </c>
      <c r="T24" s="20">
        <v>3</v>
      </c>
      <c r="U24" s="20"/>
      <c r="V24" s="24" t="s">
        <v>80</v>
      </c>
      <c r="W24" s="25">
        <f>(V24*86400)-W23</f>
        <v>4.3000000000000007</v>
      </c>
      <c r="X24" s="26"/>
      <c r="Y24" s="56"/>
      <c r="Z24" s="57"/>
      <c r="AA24" s="58"/>
      <c r="AB24" s="58"/>
      <c r="AC24" s="21"/>
      <c r="AD24" s="29"/>
    </row>
    <row r="25" spans="1:30" ht="14.5" x14ac:dyDescent="0.35">
      <c r="A25" s="14" t="s">
        <v>32</v>
      </c>
      <c r="B25" s="15" t="s">
        <v>33</v>
      </c>
      <c r="C25" s="15" t="s">
        <v>34</v>
      </c>
      <c r="D25" s="16" t="str">
        <f t="shared" si="0"/>
        <v>John Citizen</v>
      </c>
      <c r="E25" s="15" t="s">
        <v>35</v>
      </c>
      <c r="F25" s="15" t="s">
        <v>36</v>
      </c>
      <c r="G25" s="15" t="s">
        <v>37</v>
      </c>
      <c r="H25" s="17">
        <v>45246</v>
      </c>
      <c r="I25" s="17">
        <v>25663</v>
      </c>
      <c r="J25" s="18">
        <f t="shared" si="1"/>
        <v>53.652054794520545</v>
      </c>
      <c r="K25" s="19">
        <f t="shared" si="2"/>
        <v>1970</v>
      </c>
      <c r="L25" s="15" t="s">
        <v>38</v>
      </c>
      <c r="M25" s="15">
        <v>79.2</v>
      </c>
      <c r="N25" s="15" t="s">
        <v>39</v>
      </c>
      <c r="O25" s="20" t="s">
        <v>50</v>
      </c>
      <c r="P25" s="21" t="s">
        <v>63</v>
      </c>
      <c r="Q25" s="21"/>
      <c r="R25" s="22" t="s">
        <v>68</v>
      </c>
      <c r="S25" s="23">
        <v>0.2951388888888889</v>
      </c>
      <c r="T25" s="20">
        <v>3</v>
      </c>
      <c r="U25" s="20">
        <v>500</v>
      </c>
      <c r="V25" s="24" t="s">
        <v>81</v>
      </c>
      <c r="W25" s="25">
        <f t="shared" ref="W25:W27" si="11">(V25-V24)*86400</f>
        <v>93.100000000000023</v>
      </c>
      <c r="X25" s="26">
        <f>U25/W25</f>
        <v>5.3705692803437151</v>
      </c>
      <c r="Y25" s="49">
        <f>(X25^3)*2.8</f>
        <v>433.72953977400908</v>
      </c>
      <c r="Z25" s="50">
        <f>(500/X25)/86400</f>
        <v>1.0775462962962965E-3</v>
      </c>
      <c r="AA25" s="54">
        <v>39</v>
      </c>
      <c r="AB25" s="54">
        <v>140</v>
      </c>
      <c r="AC25" s="21"/>
      <c r="AD25" s="29"/>
    </row>
    <row r="26" spans="1:30" ht="14.5" x14ac:dyDescent="0.35">
      <c r="A26" s="14" t="s">
        <v>32</v>
      </c>
      <c r="B26" s="15" t="s">
        <v>33</v>
      </c>
      <c r="C26" s="15" t="s">
        <v>34</v>
      </c>
      <c r="D26" s="16" t="str">
        <f t="shared" si="0"/>
        <v>John Citizen</v>
      </c>
      <c r="E26" s="15" t="s">
        <v>35</v>
      </c>
      <c r="F26" s="15" t="s">
        <v>36</v>
      </c>
      <c r="G26" s="15" t="s">
        <v>37</v>
      </c>
      <c r="H26" s="17">
        <v>45246</v>
      </c>
      <c r="I26" s="17">
        <v>25663</v>
      </c>
      <c r="J26" s="18">
        <f t="shared" si="1"/>
        <v>53.652054794520545</v>
      </c>
      <c r="K26" s="19">
        <f t="shared" si="2"/>
        <v>1970</v>
      </c>
      <c r="L26" s="15" t="s">
        <v>38</v>
      </c>
      <c r="M26" s="15">
        <v>79.2</v>
      </c>
      <c r="N26" s="15" t="s">
        <v>39</v>
      </c>
      <c r="O26" s="20" t="s">
        <v>50</v>
      </c>
      <c r="P26" s="21" t="s">
        <v>63</v>
      </c>
      <c r="Q26" s="21"/>
      <c r="R26" s="22" t="s">
        <v>70</v>
      </c>
      <c r="S26" s="23">
        <v>0.2951388888888889</v>
      </c>
      <c r="T26" s="20">
        <v>3</v>
      </c>
      <c r="U26" s="20"/>
      <c r="V26" s="24" t="s">
        <v>82</v>
      </c>
      <c r="W26" s="25">
        <f t="shared" si="11"/>
        <v>3.899999999999995</v>
      </c>
      <c r="X26" s="26"/>
      <c r="Y26" s="48"/>
      <c r="Z26" s="48"/>
      <c r="AA26" s="48"/>
      <c r="AB26" s="48"/>
      <c r="AC26" s="21"/>
      <c r="AD26" s="29"/>
    </row>
    <row r="27" spans="1:30" s="47" customFormat="1" ht="14.5" x14ac:dyDescent="0.35">
      <c r="A27" s="31" t="s">
        <v>32</v>
      </c>
      <c r="B27" s="32" t="s">
        <v>33</v>
      </c>
      <c r="C27" s="32" t="s">
        <v>34</v>
      </c>
      <c r="D27" s="33" t="str">
        <f t="shared" si="0"/>
        <v>John Citizen</v>
      </c>
      <c r="E27" s="32" t="s">
        <v>35</v>
      </c>
      <c r="F27" s="32" t="s">
        <v>36</v>
      </c>
      <c r="G27" s="32" t="s">
        <v>37</v>
      </c>
      <c r="H27" s="34">
        <v>45246</v>
      </c>
      <c r="I27" s="34">
        <v>25663</v>
      </c>
      <c r="J27" s="35">
        <f t="shared" si="1"/>
        <v>53.652054794520545</v>
      </c>
      <c r="K27" s="36">
        <f t="shared" si="2"/>
        <v>1970</v>
      </c>
      <c r="L27" s="32" t="s">
        <v>38</v>
      </c>
      <c r="M27" s="32">
        <v>79.2</v>
      </c>
      <c r="N27" s="32" t="s">
        <v>39</v>
      </c>
      <c r="O27" s="37" t="s">
        <v>50</v>
      </c>
      <c r="P27" s="38" t="s">
        <v>63</v>
      </c>
      <c r="Q27" s="38" t="s">
        <v>42</v>
      </c>
      <c r="R27" s="39" t="s">
        <v>72</v>
      </c>
      <c r="S27" s="40">
        <v>0.2951388888888889</v>
      </c>
      <c r="T27" s="37">
        <v>3</v>
      </c>
      <c r="U27" s="37">
        <v>60</v>
      </c>
      <c r="V27" s="41" t="s">
        <v>83</v>
      </c>
      <c r="W27" s="42">
        <f t="shared" si="11"/>
        <v>13.099999999999996</v>
      </c>
      <c r="X27" s="43">
        <f t="shared" ref="X27" si="12">U27/W27</f>
        <v>4.5801526717557266</v>
      </c>
      <c r="Y27" s="59"/>
      <c r="Z27" s="59"/>
      <c r="AA27" s="59"/>
      <c r="AB27" s="59"/>
      <c r="AC27" s="38"/>
      <c r="AD27" s="46"/>
    </row>
    <row r="28" spans="1:30" ht="14.5" x14ac:dyDescent="0.35">
      <c r="A28" s="14" t="s">
        <v>32</v>
      </c>
      <c r="B28" s="15" t="s">
        <v>33</v>
      </c>
      <c r="C28" s="15" t="s">
        <v>34</v>
      </c>
      <c r="D28" s="30" t="str">
        <f t="shared" si="0"/>
        <v>John Citizen</v>
      </c>
      <c r="E28" s="15" t="s">
        <v>35</v>
      </c>
      <c r="F28" s="15" t="s">
        <v>36</v>
      </c>
      <c r="G28" s="15" t="s">
        <v>37</v>
      </c>
      <c r="H28" s="17">
        <v>45246</v>
      </c>
      <c r="I28" s="17">
        <v>25663</v>
      </c>
      <c r="J28" s="18">
        <f t="shared" si="1"/>
        <v>53.652054794520545</v>
      </c>
      <c r="K28" s="19">
        <f t="shared" si="2"/>
        <v>1970</v>
      </c>
      <c r="L28" s="15" t="s">
        <v>38</v>
      </c>
      <c r="M28" s="15">
        <v>79.2</v>
      </c>
      <c r="N28" s="15" t="s">
        <v>39</v>
      </c>
      <c r="O28" s="20" t="s">
        <v>50</v>
      </c>
      <c r="P28" s="21" t="s">
        <v>63</v>
      </c>
      <c r="Q28" s="21" t="s">
        <v>42</v>
      </c>
      <c r="R28" s="22" t="s">
        <v>64</v>
      </c>
      <c r="S28" s="23">
        <v>0.30208333333333331</v>
      </c>
      <c r="T28" s="20">
        <v>4</v>
      </c>
      <c r="U28" s="20">
        <v>60</v>
      </c>
      <c r="V28" s="24" t="s">
        <v>84</v>
      </c>
      <c r="W28" s="25">
        <f>V28*86400</f>
        <v>10.199999999999999</v>
      </c>
      <c r="X28" s="26">
        <f>U28/W28</f>
        <v>5.882352941176471</v>
      </c>
      <c r="Y28" s="64"/>
      <c r="Z28" s="64"/>
      <c r="AA28" s="64"/>
      <c r="AB28" s="64"/>
      <c r="AC28" s="21"/>
      <c r="AD28" s="29"/>
    </row>
    <row r="29" spans="1:30" ht="14.5" x14ac:dyDescent="0.35">
      <c r="A29" s="14" t="s">
        <v>32</v>
      </c>
      <c r="B29" s="15" t="s">
        <v>33</v>
      </c>
      <c r="C29" s="15" t="s">
        <v>34</v>
      </c>
      <c r="D29" s="16" t="str">
        <f t="shared" si="0"/>
        <v>John Citizen</v>
      </c>
      <c r="E29" s="15" t="s">
        <v>35</v>
      </c>
      <c r="F29" s="15" t="s">
        <v>36</v>
      </c>
      <c r="G29" s="15" t="s">
        <v>37</v>
      </c>
      <c r="H29" s="17">
        <v>45246</v>
      </c>
      <c r="I29" s="17">
        <v>25663</v>
      </c>
      <c r="J29" s="18">
        <f t="shared" si="1"/>
        <v>53.652054794520545</v>
      </c>
      <c r="K29" s="19">
        <f t="shared" si="2"/>
        <v>1970</v>
      </c>
      <c r="L29" s="15" t="s">
        <v>38</v>
      </c>
      <c r="M29" s="15">
        <v>79.2</v>
      </c>
      <c r="N29" s="15" t="s">
        <v>39</v>
      </c>
      <c r="O29" s="20" t="s">
        <v>50</v>
      </c>
      <c r="P29" s="21" t="s">
        <v>63</v>
      </c>
      <c r="Q29" s="21"/>
      <c r="R29" s="22" t="s">
        <v>66</v>
      </c>
      <c r="S29" s="23">
        <v>0.30208333333333331</v>
      </c>
      <c r="T29" s="20">
        <v>4</v>
      </c>
      <c r="U29" s="20"/>
      <c r="V29" s="24" t="s">
        <v>85</v>
      </c>
      <c r="W29" s="25">
        <f>(V29*86400)-W28</f>
        <v>4.5</v>
      </c>
      <c r="X29" s="26"/>
      <c r="Y29" s="56"/>
      <c r="Z29" s="57"/>
      <c r="AA29" s="58"/>
      <c r="AB29" s="58"/>
      <c r="AC29" s="21"/>
      <c r="AD29" s="29"/>
    </row>
    <row r="30" spans="1:30" ht="14.5" x14ac:dyDescent="0.35">
      <c r="A30" s="14" t="s">
        <v>32</v>
      </c>
      <c r="B30" s="15" t="s">
        <v>33</v>
      </c>
      <c r="C30" s="15" t="s">
        <v>34</v>
      </c>
      <c r="D30" s="16" t="str">
        <f t="shared" si="0"/>
        <v>John Citizen</v>
      </c>
      <c r="E30" s="15" t="s">
        <v>35</v>
      </c>
      <c r="F30" s="15" t="s">
        <v>36</v>
      </c>
      <c r="G30" s="15" t="s">
        <v>37</v>
      </c>
      <c r="H30" s="17">
        <v>45246</v>
      </c>
      <c r="I30" s="17">
        <v>25663</v>
      </c>
      <c r="J30" s="18">
        <f t="shared" si="1"/>
        <v>53.652054794520545</v>
      </c>
      <c r="K30" s="19">
        <f t="shared" si="2"/>
        <v>1970</v>
      </c>
      <c r="L30" s="15" t="s">
        <v>38</v>
      </c>
      <c r="M30" s="15">
        <v>79.2</v>
      </c>
      <c r="N30" s="15" t="s">
        <v>39</v>
      </c>
      <c r="O30" s="20" t="s">
        <v>50</v>
      </c>
      <c r="P30" s="21" t="s">
        <v>63</v>
      </c>
      <c r="Q30" s="21"/>
      <c r="R30" s="22" t="s">
        <v>68</v>
      </c>
      <c r="S30" s="23">
        <v>0.30208333333333331</v>
      </c>
      <c r="T30" s="20">
        <v>4</v>
      </c>
      <c r="U30" s="20">
        <v>500</v>
      </c>
      <c r="V30" s="24" t="s">
        <v>86</v>
      </c>
      <c r="W30" s="25">
        <f t="shared" ref="W30:W32" si="13">(V30-V29)*86400</f>
        <v>98.299999999999983</v>
      </c>
      <c r="X30" s="26">
        <f>U30/W30</f>
        <v>5.0864699898270613</v>
      </c>
      <c r="Y30" s="49">
        <f>(X30^3)*2.8</f>
        <v>368.47454466302986</v>
      </c>
      <c r="Z30" s="50">
        <f>(500/X30)/86400</f>
        <v>1.1377314814814811E-3</v>
      </c>
      <c r="AA30" s="54">
        <v>39</v>
      </c>
      <c r="AB30" s="54">
        <v>140</v>
      </c>
      <c r="AC30" s="21"/>
      <c r="AD30" s="29"/>
    </row>
    <row r="31" spans="1:30" ht="14.5" x14ac:dyDescent="0.35">
      <c r="A31" s="14" t="s">
        <v>32</v>
      </c>
      <c r="B31" s="15" t="s">
        <v>33</v>
      </c>
      <c r="C31" s="15" t="s">
        <v>34</v>
      </c>
      <c r="D31" s="16" t="str">
        <f t="shared" si="0"/>
        <v>John Citizen</v>
      </c>
      <c r="E31" s="15" t="s">
        <v>35</v>
      </c>
      <c r="F31" s="15" t="s">
        <v>36</v>
      </c>
      <c r="G31" s="15" t="s">
        <v>37</v>
      </c>
      <c r="H31" s="17">
        <v>45246</v>
      </c>
      <c r="I31" s="17">
        <v>25663</v>
      </c>
      <c r="J31" s="18">
        <f t="shared" si="1"/>
        <v>53.652054794520545</v>
      </c>
      <c r="K31" s="19">
        <f t="shared" si="2"/>
        <v>1970</v>
      </c>
      <c r="L31" s="15" t="s">
        <v>38</v>
      </c>
      <c r="M31" s="15">
        <v>79.2</v>
      </c>
      <c r="N31" s="15" t="s">
        <v>39</v>
      </c>
      <c r="O31" s="20" t="s">
        <v>50</v>
      </c>
      <c r="P31" s="21" t="s">
        <v>63</v>
      </c>
      <c r="Q31" s="21"/>
      <c r="R31" s="22" t="s">
        <v>70</v>
      </c>
      <c r="S31" s="23">
        <v>0.30208333333333331</v>
      </c>
      <c r="T31" s="20">
        <v>4</v>
      </c>
      <c r="U31" s="20"/>
      <c r="V31" s="24" t="s">
        <v>87</v>
      </c>
      <c r="W31" s="25">
        <f t="shared" si="13"/>
        <v>4.3000000000000114</v>
      </c>
      <c r="X31" s="26"/>
      <c r="Y31" s="60"/>
      <c r="Z31" s="60"/>
      <c r="AA31" s="60"/>
      <c r="AB31" s="60"/>
      <c r="AC31" s="21"/>
      <c r="AD31" s="29"/>
    </row>
    <row r="32" spans="1:30" s="100" customFormat="1" thickBot="1" x14ac:dyDescent="0.4">
      <c r="A32" s="86" t="s">
        <v>32</v>
      </c>
      <c r="B32" s="87" t="s">
        <v>33</v>
      </c>
      <c r="C32" s="87" t="s">
        <v>34</v>
      </c>
      <c r="D32" s="88" t="str">
        <f t="shared" si="0"/>
        <v>John Citizen</v>
      </c>
      <c r="E32" s="87" t="s">
        <v>35</v>
      </c>
      <c r="F32" s="87" t="s">
        <v>36</v>
      </c>
      <c r="G32" s="87" t="s">
        <v>37</v>
      </c>
      <c r="H32" s="89">
        <v>45246</v>
      </c>
      <c r="I32" s="89">
        <v>25663</v>
      </c>
      <c r="J32" s="90">
        <f t="shared" si="1"/>
        <v>53.652054794520545</v>
      </c>
      <c r="K32" s="91">
        <f t="shared" si="2"/>
        <v>1970</v>
      </c>
      <c r="L32" s="87" t="s">
        <v>38</v>
      </c>
      <c r="M32" s="87">
        <v>79.2</v>
      </c>
      <c r="N32" s="87" t="s">
        <v>39</v>
      </c>
      <c r="O32" s="92" t="s">
        <v>50</v>
      </c>
      <c r="P32" s="93" t="s">
        <v>63</v>
      </c>
      <c r="Q32" s="93" t="s">
        <v>42</v>
      </c>
      <c r="R32" s="94" t="s">
        <v>72</v>
      </c>
      <c r="S32" s="95">
        <v>0.30208333333333331</v>
      </c>
      <c r="T32" s="92">
        <v>4</v>
      </c>
      <c r="U32" s="92">
        <v>60</v>
      </c>
      <c r="V32" s="96" t="s">
        <v>88</v>
      </c>
      <c r="W32" s="97">
        <f t="shared" si="13"/>
        <v>14.100000000000009</v>
      </c>
      <c r="X32" s="98">
        <f t="shared" ref="X32:X43" si="14">U32/W32</f>
        <v>4.2553191489361675</v>
      </c>
      <c r="Y32" s="61"/>
      <c r="Z32" s="61"/>
      <c r="AA32" s="61"/>
      <c r="AB32" s="61"/>
      <c r="AC32" s="93"/>
      <c r="AD32" s="99"/>
    </row>
    <row r="33" spans="1:35" s="47" customFormat="1" thickTop="1" x14ac:dyDescent="0.35">
      <c r="A33" s="31">
        <v>1</v>
      </c>
      <c r="B33" s="32"/>
      <c r="C33" s="32"/>
      <c r="D33" s="33" t="str">
        <f t="shared" ref="D33:D63" si="15">CONCATENATE(C33," ", B33)</f>
        <v xml:space="preserve"> </v>
      </c>
      <c r="E33" s="32"/>
      <c r="F33" s="32"/>
      <c r="G33" s="32"/>
      <c r="H33" s="34"/>
      <c r="I33" s="34"/>
      <c r="J33" s="35">
        <f t="shared" ref="J33:J63" si="16">(H33-I33)/365</f>
        <v>0</v>
      </c>
      <c r="K33" s="36">
        <f t="shared" ref="K33:K63" si="17">YEAR(I33)</f>
        <v>1900</v>
      </c>
      <c r="L33" s="32"/>
      <c r="M33" s="32"/>
      <c r="N33" s="32"/>
      <c r="O33" s="37" t="s">
        <v>40</v>
      </c>
      <c r="P33" s="38" t="s">
        <v>41</v>
      </c>
      <c r="Q33" s="38" t="s">
        <v>42</v>
      </c>
      <c r="R33" s="39" t="s">
        <v>43</v>
      </c>
      <c r="S33" s="40"/>
      <c r="T33" s="37">
        <v>1</v>
      </c>
      <c r="U33" s="37">
        <v>60</v>
      </c>
      <c r="V33" s="41"/>
      <c r="W33" s="42">
        <f t="shared" ref="W33:W43" si="18">V33*86400</f>
        <v>0</v>
      </c>
      <c r="X33" s="43" t="e">
        <f t="shared" si="14"/>
        <v>#DIV/0!</v>
      </c>
      <c r="Y33" s="44"/>
      <c r="Z33" s="45"/>
      <c r="AA33" s="38"/>
      <c r="AB33" s="38"/>
      <c r="AC33" s="38"/>
      <c r="AD33" s="46"/>
      <c r="AE33" s="38"/>
      <c r="AF33" s="38"/>
      <c r="AG33" s="38"/>
      <c r="AH33" s="38"/>
      <c r="AI33" s="38"/>
    </row>
    <row r="34" spans="1:35" ht="14.5" x14ac:dyDescent="0.35">
      <c r="A34" s="14">
        <v>1</v>
      </c>
      <c r="B34" s="15"/>
      <c r="C34" s="15"/>
      <c r="D34" s="30" t="str">
        <f t="shared" si="15"/>
        <v xml:space="preserve"> </v>
      </c>
      <c r="E34" s="15"/>
      <c r="F34" s="15"/>
      <c r="G34" s="15"/>
      <c r="H34" s="17"/>
      <c r="I34" s="17"/>
      <c r="J34" s="18">
        <f t="shared" si="16"/>
        <v>0</v>
      </c>
      <c r="K34" s="19">
        <f t="shared" si="17"/>
        <v>1900</v>
      </c>
      <c r="L34" s="15"/>
      <c r="M34" s="15"/>
      <c r="N34" s="15"/>
      <c r="O34" s="20" t="s">
        <v>40</v>
      </c>
      <c r="P34" s="21" t="s">
        <v>45</v>
      </c>
      <c r="Q34" s="21" t="s">
        <v>42</v>
      </c>
      <c r="R34" s="22" t="s">
        <v>46</v>
      </c>
      <c r="S34" s="23"/>
      <c r="T34" s="20">
        <v>1</v>
      </c>
      <c r="U34" s="20">
        <v>60</v>
      </c>
      <c r="V34" s="24"/>
      <c r="W34" s="25">
        <f t="shared" si="18"/>
        <v>0</v>
      </c>
      <c r="X34" s="26" t="e">
        <f t="shared" si="14"/>
        <v>#DIV/0!</v>
      </c>
      <c r="Y34" s="27"/>
      <c r="Z34" s="28"/>
      <c r="AA34" s="21"/>
      <c r="AB34" s="21"/>
      <c r="AC34" s="21"/>
      <c r="AD34" s="29"/>
      <c r="AE34" s="21"/>
      <c r="AF34" s="21"/>
      <c r="AG34" s="21"/>
      <c r="AH34" s="21"/>
      <c r="AI34" s="21"/>
    </row>
    <row r="35" spans="1:35" ht="14.5" x14ac:dyDescent="0.35">
      <c r="A35" s="14">
        <v>1</v>
      </c>
      <c r="B35" s="15"/>
      <c r="C35" s="15"/>
      <c r="D35" s="16" t="str">
        <f t="shared" si="15"/>
        <v xml:space="preserve"> </v>
      </c>
      <c r="E35" s="15"/>
      <c r="F35" s="15"/>
      <c r="G35" s="15"/>
      <c r="H35" s="17"/>
      <c r="I35" s="17"/>
      <c r="J35" s="18">
        <f t="shared" si="16"/>
        <v>0</v>
      </c>
      <c r="K35" s="19">
        <f t="shared" si="17"/>
        <v>1900</v>
      </c>
      <c r="L35" s="15"/>
      <c r="M35" s="15"/>
      <c r="N35" s="15"/>
      <c r="O35" s="20" t="s">
        <v>40</v>
      </c>
      <c r="P35" s="21" t="s">
        <v>45</v>
      </c>
      <c r="Q35" s="21" t="s">
        <v>42</v>
      </c>
      <c r="R35" s="22" t="s">
        <v>46</v>
      </c>
      <c r="S35" s="23"/>
      <c r="T35" s="20">
        <v>2</v>
      </c>
      <c r="U35" s="20">
        <v>60</v>
      </c>
      <c r="V35" s="24"/>
      <c r="W35" s="25">
        <f t="shared" si="18"/>
        <v>0</v>
      </c>
      <c r="X35" s="26" t="e">
        <f t="shared" si="14"/>
        <v>#DIV/0!</v>
      </c>
      <c r="Y35" s="27"/>
      <c r="Z35" s="28"/>
      <c r="AA35" s="21"/>
      <c r="AB35" s="21"/>
      <c r="AC35" s="21"/>
      <c r="AD35" s="29"/>
      <c r="AE35" s="21"/>
      <c r="AF35" s="21"/>
      <c r="AG35" s="21"/>
      <c r="AH35" s="21"/>
      <c r="AI35" s="21"/>
    </row>
    <row r="36" spans="1:35" ht="14.5" x14ac:dyDescent="0.35">
      <c r="A36" s="14">
        <v>1</v>
      </c>
      <c r="B36" s="15"/>
      <c r="C36" s="15"/>
      <c r="D36" s="16" t="str">
        <f t="shared" si="15"/>
        <v xml:space="preserve"> </v>
      </c>
      <c r="E36" s="15"/>
      <c r="F36" s="15"/>
      <c r="G36" s="15"/>
      <c r="H36" s="17"/>
      <c r="I36" s="17"/>
      <c r="J36" s="18">
        <f t="shared" si="16"/>
        <v>0</v>
      </c>
      <c r="K36" s="19">
        <f t="shared" si="17"/>
        <v>1900</v>
      </c>
      <c r="L36" s="15"/>
      <c r="M36" s="15"/>
      <c r="N36" s="15"/>
      <c r="O36" s="20" t="s">
        <v>40</v>
      </c>
      <c r="P36" s="21" t="s">
        <v>45</v>
      </c>
      <c r="Q36" s="21" t="s">
        <v>42</v>
      </c>
      <c r="R36" s="22" t="s">
        <v>46</v>
      </c>
      <c r="S36" s="23"/>
      <c r="T36" s="20">
        <v>3</v>
      </c>
      <c r="U36" s="20">
        <v>60</v>
      </c>
      <c r="V36" s="24"/>
      <c r="W36" s="25">
        <f t="shared" si="18"/>
        <v>0</v>
      </c>
      <c r="X36" s="26" t="e">
        <f t="shared" si="14"/>
        <v>#DIV/0!</v>
      </c>
      <c r="Y36" s="27"/>
      <c r="Z36" s="28"/>
      <c r="AA36" s="21"/>
      <c r="AB36" s="21"/>
      <c r="AC36" s="21"/>
      <c r="AD36" s="29"/>
      <c r="AE36" s="21"/>
      <c r="AF36" s="21"/>
      <c r="AG36" s="21"/>
      <c r="AH36" s="21"/>
      <c r="AI36" s="21"/>
    </row>
    <row r="37" spans="1:35" s="47" customFormat="1" ht="14.5" x14ac:dyDescent="0.35">
      <c r="A37" s="31">
        <v>1</v>
      </c>
      <c r="B37" s="32"/>
      <c r="C37" s="32"/>
      <c r="D37" s="33" t="str">
        <f t="shared" si="15"/>
        <v xml:space="preserve"> </v>
      </c>
      <c r="E37" s="32"/>
      <c r="F37" s="32"/>
      <c r="G37" s="32"/>
      <c r="H37" s="34"/>
      <c r="I37" s="34"/>
      <c r="J37" s="35">
        <f t="shared" si="16"/>
        <v>0</v>
      </c>
      <c r="K37" s="36">
        <f t="shared" si="17"/>
        <v>1900</v>
      </c>
      <c r="L37" s="32"/>
      <c r="M37" s="32"/>
      <c r="N37" s="32"/>
      <c r="O37" s="37" t="s">
        <v>40</v>
      </c>
      <c r="P37" s="38" t="s">
        <v>45</v>
      </c>
      <c r="Q37" s="38" t="s">
        <v>42</v>
      </c>
      <c r="R37" s="39" t="s">
        <v>46</v>
      </c>
      <c r="S37" s="40"/>
      <c r="T37" s="37">
        <v>4</v>
      </c>
      <c r="U37" s="37">
        <v>60</v>
      </c>
      <c r="V37" s="41"/>
      <c r="W37" s="42">
        <f t="shared" si="18"/>
        <v>0</v>
      </c>
      <c r="X37" s="43" t="e">
        <f t="shared" si="14"/>
        <v>#DIV/0!</v>
      </c>
      <c r="Y37" s="44"/>
      <c r="Z37" s="45"/>
      <c r="AA37" s="38"/>
      <c r="AB37" s="38"/>
      <c r="AC37" s="38"/>
      <c r="AD37" s="46"/>
      <c r="AE37" s="38"/>
      <c r="AF37" s="38"/>
      <c r="AG37" s="38"/>
      <c r="AH37" s="38"/>
      <c r="AI37" s="38"/>
    </row>
    <row r="38" spans="1:35" s="47" customFormat="1" ht="14.5" x14ac:dyDescent="0.35">
      <c r="A38" s="31">
        <v>1</v>
      </c>
      <c r="B38" s="32"/>
      <c r="C38" s="32"/>
      <c r="D38" s="82" t="str">
        <f t="shared" si="15"/>
        <v xml:space="preserve"> </v>
      </c>
      <c r="E38" s="32"/>
      <c r="F38" s="32"/>
      <c r="G38" s="32"/>
      <c r="H38" s="34"/>
      <c r="I38" s="34"/>
      <c r="J38" s="35">
        <f t="shared" si="16"/>
        <v>0</v>
      </c>
      <c r="K38" s="36">
        <f t="shared" si="17"/>
        <v>1900</v>
      </c>
      <c r="L38" s="32"/>
      <c r="M38" s="32"/>
      <c r="N38" s="32"/>
      <c r="O38" s="37" t="s">
        <v>50</v>
      </c>
      <c r="P38" s="38" t="s">
        <v>51</v>
      </c>
      <c r="Q38" s="38"/>
      <c r="R38" s="39" t="s">
        <v>52</v>
      </c>
      <c r="S38" s="40"/>
      <c r="T38" s="37">
        <v>1</v>
      </c>
      <c r="U38" s="37"/>
      <c r="V38" s="41"/>
      <c r="W38" s="42">
        <f t="shared" si="18"/>
        <v>0</v>
      </c>
      <c r="X38" s="43" t="e">
        <f t="shared" si="14"/>
        <v>#DIV/0!</v>
      </c>
      <c r="Y38" s="83" t="e">
        <f>(X38^3)*2.8</f>
        <v>#DIV/0!</v>
      </c>
      <c r="Z38" s="84" t="e">
        <f>(500/X38)/86400</f>
        <v>#DIV/0!</v>
      </c>
      <c r="AA38" s="85"/>
      <c r="AB38" s="85"/>
      <c r="AC38" s="38"/>
      <c r="AD38" s="46"/>
    </row>
    <row r="39" spans="1:35" s="81" customFormat="1" ht="14.5" x14ac:dyDescent="0.35">
      <c r="A39" s="65">
        <v>1</v>
      </c>
      <c r="B39" s="66"/>
      <c r="C39" s="66"/>
      <c r="D39" s="67" t="str">
        <f t="shared" si="15"/>
        <v xml:space="preserve"> </v>
      </c>
      <c r="E39" s="66"/>
      <c r="F39" s="66"/>
      <c r="G39" s="66"/>
      <c r="H39" s="68"/>
      <c r="I39" s="68"/>
      <c r="J39" s="69">
        <f t="shared" si="16"/>
        <v>0</v>
      </c>
      <c r="K39" s="70">
        <f t="shared" si="17"/>
        <v>1900</v>
      </c>
      <c r="L39" s="66"/>
      <c r="M39" s="66"/>
      <c r="N39" s="66"/>
      <c r="O39" s="71" t="s">
        <v>50</v>
      </c>
      <c r="P39" s="72" t="s">
        <v>54</v>
      </c>
      <c r="Q39" s="72"/>
      <c r="R39" s="73" t="s">
        <v>55</v>
      </c>
      <c r="S39" s="74"/>
      <c r="T39" s="71">
        <v>1</v>
      </c>
      <c r="U39" s="71">
        <v>500</v>
      </c>
      <c r="V39" s="75"/>
      <c r="W39" s="76">
        <f t="shared" si="18"/>
        <v>0</v>
      </c>
      <c r="X39" s="77" t="e">
        <f t="shared" si="14"/>
        <v>#DIV/0!</v>
      </c>
      <c r="Y39" s="78" t="e">
        <f>(X39^3)*2.8</f>
        <v>#DIV/0!</v>
      </c>
      <c r="Z39" s="79" t="e">
        <f>(500/X39)/86400</f>
        <v>#DIV/0!</v>
      </c>
      <c r="AA39" s="72"/>
      <c r="AB39" s="72"/>
      <c r="AC39" s="72"/>
      <c r="AD39" s="80"/>
    </row>
    <row r="40" spans="1:35" ht="14.5" x14ac:dyDescent="0.35">
      <c r="A40" s="14">
        <v>1</v>
      </c>
      <c r="B40" s="15"/>
      <c r="C40" s="15"/>
      <c r="D40" s="30" t="str">
        <f t="shared" si="15"/>
        <v xml:space="preserve"> </v>
      </c>
      <c r="E40" s="15"/>
      <c r="F40" s="15"/>
      <c r="G40" s="15"/>
      <c r="H40" s="17"/>
      <c r="I40" s="17"/>
      <c r="J40" s="18">
        <f t="shared" si="16"/>
        <v>0</v>
      </c>
      <c r="K40" s="19">
        <f t="shared" si="17"/>
        <v>1900</v>
      </c>
      <c r="L40" s="15"/>
      <c r="M40" s="15"/>
      <c r="N40" s="15"/>
      <c r="O40" s="20" t="s">
        <v>50</v>
      </c>
      <c r="P40" s="21" t="s">
        <v>57</v>
      </c>
      <c r="Q40" s="21"/>
      <c r="R40" s="22" t="s">
        <v>58</v>
      </c>
      <c r="S40" s="23"/>
      <c r="T40" s="20">
        <v>1</v>
      </c>
      <c r="U40" s="20">
        <v>500</v>
      </c>
      <c r="V40" s="24"/>
      <c r="W40" s="25">
        <f t="shared" si="18"/>
        <v>0</v>
      </c>
      <c r="X40" s="26" t="e">
        <f t="shared" si="14"/>
        <v>#DIV/0!</v>
      </c>
      <c r="Y40" s="27" t="e">
        <f>(X40^3)*2.8</f>
        <v>#DIV/0!</v>
      </c>
      <c r="Z40" s="28" t="e">
        <f>(500/X40)/86400</f>
        <v>#DIV/0!</v>
      </c>
      <c r="AA40" s="21"/>
      <c r="AB40" s="21"/>
      <c r="AC40" s="21"/>
      <c r="AD40" s="29"/>
    </row>
    <row r="41" spans="1:35" ht="14.5" x14ac:dyDescent="0.35">
      <c r="A41" s="14">
        <v>1</v>
      </c>
      <c r="B41" s="15"/>
      <c r="C41" s="15"/>
      <c r="D41" s="16" t="str">
        <f t="shared" si="15"/>
        <v xml:space="preserve"> </v>
      </c>
      <c r="E41" s="15"/>
      <c r="F41" s="15"/>
      <c r="G41" s="15"/>
      <c r="H41" s="17"/>
      <c r="I41" s="17"/>
      <c r="J41" s="18">
        <f t="shared" si="16"/>
        <v>0</v>
      </c>
      <c r="K41" s="19">
        <f t="shared" si="17"/>
        <v>1900</v>
      </c>
      <c r="L41" s="15"/>
      <c r="M41" s="15"/>
      <c r="N41" s="15"/>
      <c r="O41" s="20" t="s">
        <v>50</v>
      </c>
      <c r="P41" s="21" t="s">
        <v>57</v>
      </c>
      <c r="Q41" s="21"/>
      <c r="R41" s="22" t="s">
        <v>58</v>
      </c>
      <c r="S41" s="23"/>
      <c r="T41" s="20">
        <v>2</v>
      </c>
      <c r="U41" s="20">
        <v>500</v>
      </c>
      <c r="V41" s="24"/>
      <c r="W41" s="25">
        <f t="shared" si="18"/>
        <v>0</v>
      </c>
      <c r="X41" s="26" t="e">
        <f t="shared" si="14"/>
        <v>#DIV/0!</v>
      </c>
      <c r="Y41" s="27" t="e">
        <f t="shared" ref="Y41:Y42" si="19">(X41^3)*2.8</f>
        <v>#DIV/0!</v>
      </c>
      <c r="Z41" s="28" t="e">
        <f t="shared" ref="Z41:Z42" si="20">(500/X41)/86400</f>
        <v>#DIV/0!</v>
      </c>
      <c r="AA41" s="21"/>
      <c r="AB41" s="21"/>
      <c r="AC41" s="21"/>
      <c r="AD41" s="29"/>
    </row>
    <row r="42" spans="1:35" ht="14.5" x14ac:dyDescent="0.35">
      <c r="A42" s="14">
        <v>1</v>
      </c>
      <c r="B42" s="15"/>
      <c r="C42" s="15"/>
      <c r="D42" s="16" t="str">
        <f t="shared" si="15"/>
        <v xml:space="preserve"> </v>
      </c>
      <c r="E42" s="15"/>
      <c r="F42" s="15"/>
      <c r="G42" s="15"/>
      <c r="H42" s="17"/>
      <c r="I42" s="17"/>
      <c r="J42" s="18">
        <f t="shared" si="16"/>
        <v>0</v>
      </c>
      <c r="K42" s="19">
        <f t="shared" si="17"/>
        <v>1900</v>
      </c>
      <c r="L42" s="15"/>
      <c r="M42" s="15"/>
      <c r="N42" s="15"/>
      <c r="O42" s="20" t="s">
        <v>50</v>
      </c>
      <c r="P42" s="21" t="s">
        <v>57</v>
      </c>
      <c r="Q42" s="21"/>
      <c r="R42" s="22" t="s">
        <v>58</v>
      </c>
      <c r="S42" s="23"/>
      <c r="T42" s="20">
        <v>3</v>
      </c>
      <c r="U42" s="20">
        <v>500</v>
      </c>
      <c r="V42" s="24"/>
      <c r="W42" s="25">
        <f t="shared" si="18"/>
        <v>0</v>
      </c>
      <c r="X42" s="26" t="e">
        <f t="shared" si="14"/>
        <v>#DIV/0!</v>
      </c>
      <c r="Y42" s="27" t="e">
        <f t="shared" si="19"/>
        <v>#DIV/0!</v>
      </c>
      <c r="Z42" s="28" t="e">
        <f t="shared" si="20"/>
        <v>#DIV/0!</v>
      </c>
      <c r="AA42" s="21"/>
      <c r="AB42" s="21"/>
      <c r="AC42" s="21"/>
      <c r="AD42" s="29"/>
    </row>
    <row r="43" spans="1:35" s="47" customFormat="1" ht="14.5" x14ac:dyDescent="0.35">
      <c r="A43" s="31">
        <v>1</v>
      </c>
      <c r="B43" s="32"/>
      <c r="C43" s="32"/>
      <c r="D43" s="33" t="str">
        <f t="shared" si="15"/>
        <v xml:space="preserve"> </v>
      </c>
      <c r="E43" s="32"/>
      <c r="F43" s="32"/>
      <c r="G43" s="32"/>
      <c r="H43" s="34"/>
      <c r="I43" s="34"/>
      <c r="J43" s="35">
        <f t="shared" si="16"/>
        <v>0</v>
      </c>
      <c r="K43" s="36">
        <f t="shared" si="17"/>
        <v>1900</v>
      </c>
      <c r="L43" s="32"/>
      <c r="M43" s="32"/>
      <c r="N43" s="32"/>
      <c r="O43" s="37" t="s">
        <v>50</v>
      </c>
      <c r="P43" s="38" t="s">
        <v>57</v>
      </c>
      <c r="Q43" s="38"/>
      <c r="R43" s="39" t="s">
        <v>58</v>
      </c>
      <c r="S43" s="40"/>
      <c r="T43" s="37">
        <v>4</v>
      </c>
      <c r="U43" s="37">
        <v>500</v>
      </c>
      <c r="V43" s="41"/>
      <c r="W43" s="42">
        <f t="shared" si="18"/>
        <v>0</v>
      </c>
      <c r="X43" s="43" t="e">
        <f t="shared" si="14"/>
        <v>#DIV/0!</v>
      </c>
      <c r="Y43" s="44" t="e">
        <f>(X43^3)*2.8</f>
        <v>#DIV/0!</v>
      </c>
      <c r="Z43" s="45" t="e">
        <f>(500/X43)/86400</f>
        <v>#DIV/0!</v>
      </c>
      <c r="AA43" s="38"/>
      <c r="AB43" s="38"/>
      <c r="AC43" s="38"/>
      <c r="AD43" s="46"/>
    </row>
    <row r="44" spans="1:35" ht="14.5" x14ac:dyDescent="0.35">
      <c r="A44" s="14">
        <v>1</v>
      </c>
      <c r="B44" s="15"/>
      <c r="C44" s="15"/>
      <c r="D44" s="30" t="str">
        <f t="shared" si="15"/>
        <v xml:space="preserve"> </v>
      </c>
      <c r="E44" s="15"/>
      <c r="F44" s="15"/>
      <c r="G44" s="15"/>
      <c r="H44" s="17"/>
      <c r="I44" s="17"/>
      <c r="J44" s="18">
        <f t="shared" si="16"/>
        <v>0</v>
      </c>
      <c r="K44" s="19">
        <f t="shared" si="17"/>
        <v>1900</v>
      </c>
      <c r="L44" s="15"/>
      <c r="M44" s="15"/>
      <c r="N44" s="15"/>
      <c r="O44" s="20" t="s">
        <v>50</v>
      </c>
      <c r="P44" s="21" t="s">
        <v>63</v>
      </c>
      <c r="Q44" s="21" t="s">
        <v>42</v>
      </c>
      <c r="R44" s="22" t="s">
        <v>64</v>
      </c>
      <c r="S44" s="23"/>
      <c r="T44" s="20">
        <v>1</v>
      </c>
      <c r="U44" s="20">
        <v>60</v>
      </c>
      <c r="V44" s="24"/>
      <c r="W44" s="25">
        <f>V44*86400</f>
        <v>0</v>
      </c>
      <c r="X44" s="26" t="e">
        <f>U44/W44</f>
        <v>#DIV/0!</v>
      </c>
      <c r="Y44" s="48"/>
      <c r="Z44" s="48"/>
      <c r="AA44" s="48"/>
      <c r="AB44" s="48"/>
      <c r="AC44" s="21"/>
      <c r="AD44" s="29"/>
    </row>
    <row r="45" spans="1:35" ht="14.5" x14ac:dyDescent="0.35">
      <c r="A45" s="14">
        <v>1</v>
      </c>
      <c r="B45" s="15"/>
      <c r="C45" s="15"/>
      <c r="D45" s="16" t="str">
        <f t="shared" si="15"/>
        <v xml:space="preserve"> </v>
      </c>
      <c r="E45" s="15"/>
      <c r="F45" s="15"/>
      <c r="G45" s="15"/>
      <c r="H45" s="17"/>
      <c r="I45" s="17"/>
      <c r="J45" s="18">
        <f t="shared" si="16"/>
        <v>0</v>
      </c>
      <c r="K45" s="19">
        <f t="shared" si="17"/>
        <v>1900</v>
      </c>
      <c r="L45" s="15"/>
      <c r="M45" s="15"/>
      <c r="N45" s="15"/>
      <c r="O45" s="20" t="s">
        <v>50</v>
      </c>
      <c r="P45" s="21" t="s">
        <v>63</v>
      </c>
      <c r="Q45" s="21"/>
      <c r="R45" s="22" t="s">
        <v>66</v>
      </c>
      <c r="S45" s="23"/>
      <c r="T45" s="20">
        <v>1</v>
      </c>
      <c r="U45" s="20"/>
      <c r="V45" s="24"/>
      <c r="W45" s="25">
        <f>(V45*86400)-W44</f>
        <v>0</v>
      </c>
      <c r="X45" s="26"/>
      <c r="Y45" s="56"/>
      <c r="Z45" s="57"/>
      <c r="AA45" s="58"/>
      <c r="AB45" s="58"/>
      <c r="AC45" s="21"/>
      <c r="AD45" s="29"/>
    </row>
    <row r="46" spans="1:35" ht="14.5" x14ac:dyDescent="0.35">
      <c r="A46" s="14">
        <v>1</v>
      </c>
      <c r="B46" s="15"/>
      <c r="C46" s="15"/>
      <c r="D46" s="16" t="str">
        <f t="shared" si="15"/>
        <v xml:space="preserve"> </v>
      </c>
      <c r="E46" s="15"/>
      <c r="F46" s="15"/>
      <c r="G46" s="15"/>
      <c r="H46" s="17"/>
      <c r="I46" s="17"/>
      <c r="J46" s="18">
        <f t="shared" si="16"/>
        <v>0</v>
      </c>
      <c r="K46" s="19">
        <f t="shared" si="17"/>
        <v>1900</v>
      </c>
      <c r="L46" s="15"/>
      <c r="M46" s="15"/>
      <c r="N46" s="15"/>
      <c r="O46" s="20" t="s">
        <v>50</v>
      </c>
      <c r="P46" s="21" t="s">
        <v>63</v>
      </c>
      <c r="Q46" s="21"/>
      <c r="R46" s="22" t="s">
        <v>68</v>
      </c>
      <c r="S46" s="23"/>
      <c r="T46" s="20">
        <v>1</v>
      </c>
      <c r="U46" s="20">
        <v>500</v>
      </c>
      <c r="V46" s="24"/>
      <c r="W46" s="25">
        <f t="shared" ref="W46:W48" si="21">(V46-V45)*86400</f>
        <v>0</v>
      </c>
      <c r="X46" s="26" t="e">
        <f>U46/W46</f>
        <v>#DIV/0!</v>
      </c>
      <c r="Y46" s="49" t="e">
        <f>(X46^3)*2.8</f>
        <v>#DIV/0!</v>
      </c>
      <c r="Z46" s="50" t="e">
        <f>(500/X46)/86400</f>
        <v>#DIV/0!</v>
      </c>
      <c r="AA46" s="54"/>
      <c r="AB46" s="54"/>
      <c r="AC46" s="21"/>
      <c r="AD46" s="29"/>
    </row>
    <row r="47" spans="1:35" ht="14.5" x14ac:dyDescent="0.35">
      <c r="A47" s="14">
        <v>1</v>
      </c>
      <c r="B47" s="15"/>
      <c r="C47" s="15"/>
      <c r="D47" s="16" t="str">
        <f t="shared" si="15"/>
        <v xml:space="preserve"> </v>
      </c>
      <c r="E47" s="15"/>
      <c r="F47" s="15"/>
      <c r="G47" s="15"/>
      <c r="H47" s="17"/>
      <c r="I47" s="17"/>
      <c r="J47" s="18">
        <f t="shared" si="16"/>
        <v>0</v>
      </c>
      <c r="K47" s="19">
        <f t="shared" si="17"/>
        <v>1900</v>
      </c>
      <c r="L47" s="15"/>
      <c r="M47" s="15"/>
      <c r="N47" s="15"/>
      <c r="O47" s="20" t="s">
        <v>50</v>
      </c>
      <c r="P47" s="21" t="s">
        <v>63</v>
      </c>
      <c r="Q47" s="21"/>
      <c r="R47" s="22" t="s">
        <v>70</v>
      </c>
      <c r="S47" s="23"/>
      <c r="T47" s="20">
        <v>1</v>
      </c>
      <c r="U47" s="20"/>
      <c r="V47" s="24"/>
      <c r="W47" s="25">
        <f t="shared" si="21"/>
        <v>0</v>
      </c>
      <c r="X47" s="26"/>
      <c r="Y47" s="48"/>
      <c r="Z47" s="48"/>
      <c r="AA47" s="48"/>
      <c r="AB47" s="48"/>
      <c r="AC47" s="21"/>
      <c r="AD47" s="29"/>
    </row>
    <row r="48" spans="1:35" s="47" customFormat="1" ht="14.5" x14ac:dyDescent="0.35">
      <c r="A48" s="31">
        <v>1</v>
      </c>
      <c r="B48" s="32"/>
      <c r="C48" s="32"/>
      <c r="D48" s="33" t="str">
        <f t="shared" si="15"/>
        <v xml:space="preserve"> </v>
      </c>
      <c r="E48" s="32"/>
      <c r="F48" s="32"/>
      <c r="G48" s="32"/>
      <c r="H48" s="34"/>
      <c r="I48" s="34"/>
      <c r="J48" s="35">
        <f t="shared" si="16"/>
        <v>0</v>
      </c>
      <c r="K48" s="36">
        <f t="shared" si="17"/>
        <v>1900</v>
      </c>
      <c r="L48" s="32"/>
      <c r="M48" s="32"/>
      <c r="N48" s="32"/>
      <c r="O48" s="37" t="s">
        <v>50</v>
      </c>
      <c r="P48" s="38" t="s">
        <v>63</v>
      </c>
      <c r="Q48" s="38" t="s">
        <v>42</v>
      </c>
      <c r="R48" s="39" t="s">
        <v>72</v>
      </c>
      <c r="S48" s="40"/>
      <c r="T48" s="37">
        <v>1</v>
      </c>
      <c r="U48" s="37">
        <v>60</v>
      </c>
      <c r="V48" s="41"/>
      <c r="W48" s="42">
        <f t="shared" si="21"/>
        <v>0</v>
      </c>
      <c r="X48" s="43" t="e">
        <f t="shared" ref="X48" si="22">U48/W48</f>
        <v>#DIV/0!</v>
      </c>
      <c r="Y48" s="59"/>
      <c r="Z48" s="59"/>
      <c r="AA48" s="59"/>
      <c r="AB48" s="59"/>
      <c r="AC48" s="38"/>
      <c r="AD48" s="46"/>
    </row>
    <row r="49" spans="1:35" ht="14.5" x14ac:dyDescent="0.35">
      <c r="A49" s="14">
        <v>1</v>
      </c>
      <c r="B49" s="15"/>
      <c r="C49" s="15"/>
      <c r="D49" s="30" t="str">
        <f t="shared" si="15"/>
        <v xml:space="preserve"> </v>
      </c>
      <c r="E49" s="15"/>
      <c r="F49" s="15"/>
      <c r="G49" s="15"/>
      <c r="H49" s="17"/>
      <c r="I49" s="17"/>
      <c r="J49" s="18">
        <f t="shared" si="16"/>
        <v>0</v>
      </c>
      <c r="K49" s="19">
        <f t="shared" si="17"/>
        <v>1900</v>
      </c>
      <c r="L49" s="15"/>
      <c r="M49" s="15"/>
      <c r="N49" s="15"/>
      <c r="O49" s="20" t="s">
        <v>50</v>
      </c>
      <c r="P49" s="21" t="s">
        <v>63</v>
      </c>
      <c r="Q49" s="21" t="s">
        <v>42</v>
      </c>
      <c r="R49" s="22" t="s">
        <v>64</v>
      </c>
      <c r="S49" s="23"/>
      <c r="T49" s="20">
        <v>2</v>
      </c>
      <c r="U49" s="20">
        <v>60</v>
      </c>
      <c r="V49" s="24"/>
      <c r="W49" s="25">
        <f>V49*86400</f>
        <v>0</v>
      </c>
      <c r="X49" s="26" t="e">
        <f>U49/W49</f>
        <v>#DIV/0!</v>
      </c>
      <c r="Y49" s="62"/>
      <c r="Z49" s="62"/>
      <c r="AA49" s="62"/>
      <c r="AB49" s="62"/>
      <c r="AC49" s="21"/>
      <c r="AD49" s="29"/>
    </row>
    <row r="50" spans="1:35" ht="14.5" x14ac:dyDescent="0.35">
      <c r="A50" s="14">
        <v>1</v>
      </c>
      <c r="B50" s="15"/>
      <c r="C50" s="15"/>
      <c r="D50" s="16" t="str">
        <f t="shared" si="15"/>
        <v xml:space="preserve"> </v>
      </c>
      <c r="E50" s="15"/>
      <c r="F50" s="15"/>
      <c r="G50" s="15"/>
      <c r="H50" s="17"/>
      <c r="I50" s="17"/>
      <c r="J50" s="18">
        <f t="shared" si="16"/>
        <v>0</v>
      </c>
      <c r="K50" s="19">
        <f t="shared" si="17"/>
        <v>1900</v>
      </c>
      <c r="L50" s="15"/>
      <c r="M50" s="15"/>
      <c r="N50" s="15"/>
      <c r="O50" s="20" t="s">
        <v>50</v>
      </c>
      <c r="P50" s="21" t="s">
        <v>63</v>
      </c>
      <c r="Q50" s="21"/>
      <c r="R50" s="22" t="s">
        <v>66</v>
      </c>
      <c r="S50" s="23"/>
      <c r="T50" s="20">
        <v>2</v>
      </c>
      <c r="U50" s="20"/>
      <c r="V50" s="24"/>
      <c r="W50" s="25">
        <f>(V50*86400)-W49</f>
        <v>0</v>
      </c>
      <c r="X50" s="26"/>
      <c r="Y50" s="51"/>
      <c r="Z50" s="52"/>
      <c r="AA50" s="53"/>
      <c r="AB50" s="53"/>
      <c r="AC50" s="21"/>
      <c r="AD50" s="29"/>
    </row>
    <row r="51" spans="1:35" ht="14.5" x14ac:dyDescent="0.35">
      <c r="A51" s="14">
        <v>1</v>
      </c>
      <c r="B51" s="15"/>
      <c r="C51" s="15"/>
      <c r="D51" s="16" t="str">
        <f t="shared" si="15"/>
        <v xml:space="preserve"> </v>
      </c>
      <c r="E51" s="15"/>
      <c r="F51" s="15"/>
      <c r="G51" s="15"/>
      <c r="H51" s="17"/>
      <c r="I51" s="17"/>
      <c r="J51" s="18">
        <f t="shared" si="16"/>
        <v>0</v>
      </c>
      <c r="K51" s="19">
        <f t="shared" si="17"/>
        <v>1900</v>
      </c>
      <c r="L51" s="15"/>
      <c r="M51" s="15"/>
      <c r="N51" s="15"/>
      <c r="O51" s="20" t="s">
        <v>50</v>
      </c>
      <c r="P51" s="21" t="s">
        <v>63</v>
      </c>
      <c r="Q51" s="21"/>
      <c r="R51" s="22" t="s">
        <v>68</v>
      </c>
      <c r="S51" s="23"/>
      <c r="T51" s="20">
        <v>2</v>
      </c>
      <c r="U51" s="20">
        <v>500</v>
      </c>
      <c r="V51" s="24"/>
      <c r="W51" s="25">
        <f>(V51-V50)*86400</f>
        <v>0</v>
      </c>
      <c r="X51" s="26" t="e">
        <f>U51/W51</f>
        <v>#DIV/0!</v>
      </c>
      <c r="Y51" s="49" t="e">
        <f>(X51^3)*2.8</f>
        <v>#DIV/0!</v>
      </c>
      <c r="Z51" s="50" t="e">
        <f>(500/X51)/86400</f>
        <v>#DIV/0!</v>
      </c>
      <c r="AA51" s="54"/>
      <c r="AB51" s="54"/>
      <c r="AC51" s="21"/>
      <c r="AD51" s="29"/>
    </row>
    <row r="52" spans="1:35" ht="14.5" x14ac:dyDescent="0.35">
      <c r="A52" s="14">
        <v>1</v>
      </c>
      <c r="B52" s="15"/>
      <c r="C52" s="15"/>
      <c r="D52" s="16" t="str">
        <f t="shared" si="15"/>
        <v xml:space="preserve"> </v>
      </c>
      <c r="E52" s="15"/>
      <c r="F52" s="15"/>
      <c r="G52" s="15"/>
      <c r="H52" s="17"/>
      <c r="I52" s="17"/>
      <c r="J52" s="18">
        <f t="shared" si="16"/>
        <v>0</v>
      </c>
      <c r="K52" s="19">
        <f t="shared" si="17"/>
        <v>1900</v>
      </c>
      <c r="L52" s="15"/>
      <c r="M52" s="15"/>
      <c r="N52" s="15"/>
      <c r="O52" s="20" t="s">
        <v>50</v>
      </c>
      <c r="P52" s="21" t="s">
        <v>63</v>
      </c>
      <c r="Q52" s="21"/>
      <c r="R52" s="22" t="s">
        <v>70</v>
      </c>
      <c r="S52" s="23"/>
      <c r="T52" s="20">
        <v>2</v>
      </c>
      <c r="U52" s="20"/>
      <c r="V52" s="24"/>
      <c r="W52" s="25">
        <f>(V52-V51)*86400</f>
        <v>0</v>
      </c>
      <c r="X52" s="26"/>
      <c r="AC52" s="21"/>
      <c r="AD52" s="29"/>
    </row>
    <row r="53" spans="1:35" s="47" customFormat="1" ht="14.5" x14ac:dyDescent="0.35">
      <c r="A53" s="31">
        <v>1</v>
      </c>
      <c r="B53" s="32"/>
      <c r="C53" s="32"/>
      <c r="D53" s="33" t="str">
        <f t="shared" si="15"/>
        <v xml:space="preserve"> </v>
      </c>
      <c r="E53" s="32"/>
      <c r="F53" s="32"/>
      <c r="G53" s="32"/>
      <c r="H53" s="34"/>
      <c r="I53" s="34"/>
      <c r="J53" s="35">
        <f t="shared" si="16"/>
        <v>0</v>
      </c>
      <c r="K53" s="36">
        <f t="shared" si="17"/>
        <v>1900</v>
      </c>
      <c r="L53" s="32"/>
      <c r="M53" s="32"/>
      <c r="N53" s="32"/>
      <c r="O53" s="37" t="s">
        <v>50</v>
      </c>
      <c r="P53" s="38" t="s">
        <v>63</v>
      </c>
      <c r="Q53" s="38" t="s">
        <v>42</v>
      </c>
      <c r="R53" s="39" t="s">
        <v>72</v>
      </c>
      <c r="S53" s="40"/>
      <c r="T53" s="37">
        <v>2</v>
      </c>
      <c r="U53" s="37">
        <v>60</v>
      </c>
      <c r="V53" s="41"/>
      <c r="W53" s="42">
        <f t="shared" ref="W53" si="23">(V53-V52)*86400</f>
        <v>0</v>
      </c>
      <c r="X53" s="43" t="e">
        <f t="shared" ref="X53" si="24">U53/W53</f>
        <v>#DIV/0!</v>
      </c>
      <c r="Y53" s="55"/>
      <c r="Z53" s="55"/>
      <c r="AA53" s="55"/>
      <c r="AB53" s="55"/>
      <c r="AC53" s="38"/>
      <c r="AD53" s="46"/>
    </row>
    <row r="54" spans="1:35" ht="14.5" x14ac:dyDescent="0.35">
      <c r="A54" s="14">
        <v>1</v>
      </c>
      <c r="B54" s="15"/>
      <c r="C54" s="15"/>
      <c r="D54" s="30" t="str">
        <f t="shared" si="15"/>
        <v xml:space="preserve"> </v>
      </c>
      <c r="E54" s="15"/>
      <c r="F54" s="15"/>
      <c r="G54" s="15"/>
      <c r="H54" s="17"/>
      <c r="I54" s="17"/>
      <c r="J54" s="18">
        <f t="shared" si="16"/>
        <v>0</v>
      </c>
      <c r="K54" s="19">
        <f t="shared" si="17"/>
        <v>1900</v>
      </c>
      <c r="L54" s="15"/>
      <c r="M54" s="15"/>
      <c r="N54" s="15"/>
      <c r="O54" s="20" t="s">
        <v>50</v>
      </c>
      <c r="P54" s="21" t="s">
        <v>63</v>
      </c>
      <c r="Q54" s="21" t="s">
        <v>42</v>
      </c>
      <c r="R54" s="22" t="s">
        <v>64</v>
      </c>
      <c r="S54" s="23"/>
      <c r="T54" s="20">
        <v>3</v>
      </c>
      <c r="U54" s="20">
        <v>60</v>
      </c>
      <c r="V54" s="24"/>
      <c r="W54" s="25">
        <f>V54*86400</f>
        <v>0</v>
      </c>
      <c r="X54" s="26" t="e">
        <f>U54/W54</f>
        <v>#DIV/0!</v>
      </c>
      <c r="Y54" s="63"/>
      <c r="Z54" s="63"/>
      <c r="AA54" s="63"/>
      <c r="AB54" s="63"/>
      <c r="AC54" s="21"/>
      <c r="AD54" s="29"/>
    </row>
    <row r="55" spans="1:35" ht="14.5" x14ac:dyDescent="0.35">
      <c r="A55" s="14">
        <v>1</v>
      </c>
      <c r="B55" s="15"/>
      <c r="C55" s="15"/>
      <c r="D55" s="16" t="str">
        <f t="shared" si="15"/>
        <v xml:space="preserve"> </v>
      </c>
      <c r="E55" s="15"/>
      <c r="F55" s="15"/>
      <c r="G55" s="15"/>
      <c r="H55" s="17"/>
      <c r="I55" s="17"/>
      <c r="J55" s="18">
        <f t="shared" si="16"/>
        <v>0</v>
      </c>
      <c r="K55" s="19">
        <f t="shared" si="17"/>
        <v>1900</v>
      </c>
      <c r="L55" s="15"/>
      <c r="M55" s="15"/>
      <c r="N55" s="15"/>
      <c r="O55" s="20" t="s">
        <v>50</v>
      </c>
      <c r="P55" s="21" t="s">
        <v>63</v>
      </c>
      <c r="Q55" s="21"/>
      <c r="R55" s="22" t="s">
        <v>66</v>
      </c>
      <c r="S55" s="23"/>
      <c r="T55" s="20">
        <v>3</v>
      </c>
      <c r="U55" s="20"/>
      <c r="V55" s="24"/>
      <c r="W55" s="25">
        <f>(V55*86400)-W54</f>
        <v>0</v>
      </c>
      <c r="X55" s="26"/>
      <c r="Y55" s="56"/>
      <c r="Z55" s="57"/>
      <c r="AA55" s="58"/>
      <c r="AB55" s="58"/>
      <c r="AC55" s="21"/>
      <c r="AD55" s="29"/>
    </row>
    <row r="56" spans="1:35" ht="14.5" x14ac:dyDescent="0.35">
      <c r="A56" s="14">
        <v>1</v>
      </c>
      <c r="B56" s="15"/>
      <c r="C56" s="15"/>
      <c r="D56" s="16" t="str">
        <f t="shared" si="15"/>
        <v xml:space="preserve"> </v>
      </c>
      <c r="E56" s="15"/>
      <c r="F56" s="15"/>
      <c r="G56" s="15"/>
      <c r="H56" s="17"/>
      <c r="I56" s="17"/>
      <c r="J56" s="18">
        <f t="shared" si="16"/>
        <v>0</v>
      </c>
      <c r="K56" s="19">
        <f t="shared" si="17"/>
        <v>1900</v>
      </c>
      <c r="L56" s="15"/>
      <c r="M56" s="15"/>
      <c r="N56" s="15"/>
      <c r="O56" s="20" t="s">
        <v>50</v>
      </c>
      <c r="P56" s="21" t="s">
        <v>63</v>
      </c>
      <c r="Q56" s="21"/>
      <c r="R56" s="22" t="s">
        <v>68</v>
      </c>
      <c r="S56" s="23"/>
      <c r="T56" s="20">
        <v>3</v>
      </c>
      <c r="U56" s="20">
        <v>500</v>
      </c>
      <c r="V56" s="24"/>
      <c r="W56" s="25">
        <f t="shared" ref="W56:W58" si="25">(V56-V55)*86400</f>
        <v>0</v>
      </c>
      <c r="X56" s="26" t="e">
        <f>U56/W56</f>
        <v>#DIV/0!</v>
      </c>
      <c r="Y56" s="49" t="e">
        <f>(X56^3)*2.8</f>
        <v>#DIV/0!</v>
      </c>
      <c r="Z56" s="50" t="e">
        <f>(500/X56)/86400</f>
        <v>#DIV/0!</v>
      </c>
      <c r="AA56" s="54"/>
      <c r="AB56" s="54"/>
      <c r="AC56" s="21"/>
      <c r="AD56" s="29"/>
    </row>
    <row r="57" spans="1:35" ht="14.5" x14ac:dyDescent="0.35">
      <c r="A57" s="14">
        <v>1</v>
      </c>
      <c r="B57" s="15"/>
      <c r="C57" s="15"/>
      <c r="D57" s="16" t="str">
        <f t="shared" si="15"/>
        <v xml:space="preserve"> </v>
      </c>
      <c r="E57" s="15"/>
      <c r="F57" s="15"/>
      <c r="G57" s="15"/>
      <c r="H57" s="17"/>
      <c r="I57" s="17"/>
      <c r="J57" s="18">
        <f t="shared" si="16"/>
        <v>0</v>
      </c>
      <c r="K57" s="19">
        <f t="shared" si="17"/>
        <v>1900</v>
      </c>
      <c r="L57" s="15"/>
      <c r="M57" s="15"/>
      <c r="N57" s="15"/>
      <c r="O57" s="20" t="s">
        <v>50</v>
      </c>
      <c r="P57" s="21" t="s">
        <v>63</v>
      </c>
      <c r="Q57" s="21"/>
      <c r="R57" s="22" t="s">
        <v>70</v>
      </c>
      <c r="S57" s="23"/>
      <c r="T57" s="20">
        <v>3</v>
      </c>
      <c r="U57" s="20"/>
      <c r="V57" s="24"/>
      <c r="W57" s="25">
        <f t="shared" si="25"/>
        <v>0</v>
      </c>
      <c r="X57" s="26"/>
      <c r="Y57" s="48"/>
      <c r="Z57" s="48"/>
      <c r="AA57" s="48"/>
      <c r="AB57" s="48"/>
      <c r="AC57" s="21"/>
      <c r="AD57" s="29"/>
    </row>
    <row r="58" spans="1:35" s="47" customFormat="1" ht="14.5" x14ac:dyDescent="0.35">
      <c r="A58" s="31">
        <v>1</v>
      </c>
      <c r="B58" s="32"/>
      <c r="C58" s="32"/>
      <c r="D58" s="33" t="str">
        <f t="shared" si="15"/>
        <v xml:space="preserve"> </v>
      </c>
      <c r="E58" s="32"/>
      <c r="F58" s="32"/>
      <c r="G58" s="32"/>
      <c r="H58" s="34"/>
      <c r="I58" s="34"/>
      <c r="J58" s="35">
        <f t="shared" si="16"/>
        <v>0</v>
      </c>
      <c r="K58" s="36">
        <f t="shared" si="17"/>
        <v>1900</v>
      </c>
      <c r="L58" s="32"/>
      <c r="M58" s="32"/>
      <c r="N58" s="32"/>
      <c r="O58" s="37" t="s">
        <v>50</v>
      </c>
      <c r="P58" s="38" t="s">
        <v>63</v>
      </c>
      <c r="Q58" s="38" t="s">
        <v>42</v>
      </c>
      <c r="R58" s="39" t="s">
        <v>72</v>
      </c>
      <c r="S58" s="40"/>
      <c r="T58" s="37">
        <v>3</v>
      </c>
      <c r="U58" s="37">
        <v>60</v>
      </c>
      <c r="V58" s="41"/>
      <c r="W58" s="42">
        <f t="shared" si="25"/>
        <v>0</v>
      </c>
      <c r="X58" s="43" t="e">
        <f t="shared" ref="X58" si="26">U58/W58</f>
        <v>#DIV/0!</v>
      </c>
      <c r="Y58" s="59"/>
      <c r="Z58" s="59"/>
      <c r="AA58" s="59"/>
      <c r="AB58" s="59"/>
      <c r="AC58" s="38"/>
      <c r="AD58" s="46"/>
    </row>
    <row r="59" spans="1:35" ht="14.5" x14ac:dyDescent="0.35">
      <c r="A59" s="14">
        <v>1</v>
      </c>
      <c r="B59" s="15"/>
      <c r="C59" s="15"/>
      <c r="D59" s="30" t="str">
        <f t="shared" si="15"/>
        <v xml:space="preserve"> </v>
      </c>
      <c r="E59" s="15"/>
      <c r="F59" s="15"/>
      <c r="G59" s="15"/>
      <c r="H59" s="17"/>
      <c r="I59" s="17"/>
      <c r="J59" s="18">
        <f t="shared" si="16"/>
        <v>0</v>
      </c>
      <c r="K59" s="19">
        <f t="shared" si="17"/>
        <v>1900</v>
      </c>
      <c r="L59" s="15"/>
      <c r="M59" s="15"/>
      <c r="N59" s="15"/>
      <c r="O59" s="20" t="s">
        <v>50</v>
      </c>
      <c r="P59" s="21" t="s">
        <v>63</v>
      </c>
      <c r="Q59" s="21" t="s">
        <v>42</v>
      </c>
      <c r="R59" s="22" t="s">
        <v>64</v>
      </c>
      <c r="S59" s="23"/>
      <c r="T59" s="20">
        <v>4</v>
      </c>
      <c r="U59" s="20">
        <v>60</v>
      </c>
      <c r="V59" s="24"/>
      <c r="W59" s="25">
        <f>V59*86400</f>
        <v>0</v>
      </c>
      <c r="X59" s="26" t="e">
        <f>U59/W59</f>
        <v>#DIV/0!</v>
      </c>
      <c r="Y59" s="64"/>
      <c r="Z59" s="64"/>
      <c r="AA59" s="64"/>
      <c r="AB59" s="64"/>
      <c r="AC59" s="21"/>
      <c r="AD59" s="29"/>
    </row>
    <row r="60" spans="1:35" ht="14.5" x14ac:dyDescent="0.35">
      <c r="A60" s="14">
        <v>1</v>
      </c>
      <c r="B60" s="15"/>
      <c r="C60" s="15"/>
      <c r="D60" s="16" t="str">
        <f t="shared" si="15"/>
        <v xml:space="preserve"> </v>
      </c>
      <c r="E60" s="15"/>
      <c r="F60" s="15"/>
      <c r="G60" s="15"/>
      <c r="H60" s="17"/>
      <c r="I60" s="17"/>
      <c r="J60" s="18">
        <f t="shared" si="16"/>
        <v>0</v>
      </c>
      <c r="K60" s="19">
        <f t="shared" si="17"/>
        <v>1900</v>
      </c>
      <c r="L60" s="15"/>
      <c r="M60" s="15"/>
      <c r="N60" s="15"/>
      <c r="O60" s="20" t="s">
        <v>50</v>
      </c>
      <c r="P60" s="21" t="s">
        <v>63</v>
      </c>
      <c r="Q60" s="21"/>
      <c r="R60" s="22" t="s">
        <v>66</v>
      </c>
      <c r="S60" s="23"/>
      <c r="T60" s="20">
        <v>4</v>
      </c>
      <c r="U60" s="20"/>
      <c r="V60" s="24"/>
      <c r="W60" s="25">
        <f>(V60*86400)-W59</f>
        <v>0</v>
      </c>
      <c r="X60" s="26"/>
      <c r="Y60" s="56"/>
      <c r="Z60" s="57"/>
      <c r="AA60" s="58"/>
      <c r="AB60" s="58"/>
      <c r="AC60" s="21"/>
      <c r="AD60" s="29"/>
    </row>
    <row r="61" spans="1:35" ht="14.5" x14ac:dyDescent="0.35">
      <c r="A61" s="14">
        <v>1</v>
      </c>
      <c r="B61" s="15"/>
      <c r="C61" s="15"/>
      <c r="D61" s="16" t="str">
        <f t="shared" si="15"/>
        <v xml:space="preserve"> </v>
      </c>
      <c r="E61" s="15"/>
      <c r="F61" s="15"/>
      <c r="G61" s="15"/>
      <c r="H61" s="17"/>
      <c r="I61" s="17"/>
      <c r="J61" s="18">
        <f t="shared" si="16"/>
        <v>0</v>
      </c>
      <c r="K61" s="19">
        <f t="shared" si="17"/>
        <v>1900</v>
      </c>
      <c r="L61" s="15"/>
      <c r="M61" s="15"/>
      <c r="N61" s="15"/>
      <c r="O61" s="20" t="s">
        <v>50</v>
      </c>
      <c r="P61" s="21" t="s">
        <v>63</v>
      </c>
      <c r="Q61" s="21"/>
      <c r="R61" s="22" t="s">
        <v>68</v>
      </c>
      <c r="S61" s="23"/>
      <c r="T61" s="20">
        <v>4</v>
      </c>
      <c r="U61" s="20">
        <v>500</v>
      </c>
      <c r="V61" s="24"/>
      <c r="W61" s="25">
        <f t="shared" ref="W61:W63" si="27">(V61-V60)*86400</f>
        <v>0</v>
      </c>
      <c r="X61" s="26" t="e">
        <f>U61/W61</f>
        <v>#DIV/0!</v>
      </c>
      <c r="Y61" s="49" t="e">
        <f>(X61^3)*2.8</f>
        <v>#DIV/0!</v>
      </c>
      <c r="Z61" s="50" t="e">
        <f>(500/X61)/86400</f>
        <v>#DIV/0!</v>
      </c>
      <c r="AA61" s="54"/>
      <c r="AB61" s="54"/>
      <c r="AC61" s="21"/>
      <c r="AD61" s="29"/>
    </row>
    <row r="62" spans="1:35" ht="14.5" x14ac:dyDescent="0.35">
      <c r="A62" s="14">
        <v>1</v>
      </c>
      <c r="B62" s="15"/>
      <c r="C62" s="15"/>
      <c r="D62" s="16" t="str">
        <f t="shared" si="15"/>
        <v xml:space="preserve"> </v>
      </c>
      <c r="E62" s="15"/>
      <c r="F62" s="15"/>
      <c r="G62" s="15"/>
      <c r="H62" s="17"/>
      <c r="I62" s="17"/>
      <c r="J62" s="18">
        <f t="shared" si="16"/>
        <v>0</v>
      </c>
      <c r="K62" s="19">
        <f t="shared" si="17"/>
        <v>1900</v>
      </c>
      <c r="L62" s="15"/>
      <c r="M62" s="15"/>
      <c r="N62" s="15"/>
      <c r="O62" s="20" t="s">
        <v>50</v>
      </c>
      <c r="P62" s="21" t="s">
        <v>63</v>
      </c>
      <c r="Q62" s="21"/>
      <c r="R62" s="22" t="s">
        <v>70</v>
      </c>
      <c r="S62" s="23"/>
      <c r="T62" s="20">
        <v>4</v>
      </c>
      <c r="U62" s="20"/>
      <c r="V62" s="24"/>
      <c r="W62" s="25">
        <f t="shared" si="27"/>
        <v>0</v>
      </c>
      <c r="X62" s="26"/>
      <c r="Y62" s="60"/>
      <c r="Z62" s="60"/>
      <c r="AA62" s="60"/>
      <c r="AB62" s="60"/>
      <c r="AC62" s="21"/>
      <c r="AD62" s="29"/>
    </row>
    <row r="63" spans="1:35" s="100" customFormat="1" thickBot="1" x14ac:dyDescent="0.4">
      <c r="A63" s="86">
        <v>1</v>
      </c>
      <c r="B63" s="87"/>
      <c r="C63" s="87"/>
      <c r="D63" s="88" t="str">
        <f t="shared" si="15"/>
        <v xml:space="preserve"> </v>
      </c>
      <c r="E63" s="87"/>
      <c r="F63" s="87"/>
      <c r="G63" s="87"/>
      <c r="H63" s="89"/>
      <c r="I63" s="89"/>
      <c r="J63" s="90">
        <f t="shared" si="16"/>
        <v>0</v>
      </c>
      <c r="K63" s="91">
        <f t="shared" si="17"/>
        <v>1900</v>
      </c>
      <c r="L63" s="87"/>
      <c r="M63" s="87"/>
      <c r="N63" s="87"/>
      <c r="O63" s="92" t="s">
        <v>50</v>
      </c>
      <c r="P63" s="93" t="s">
        <v>63</v>
      </c>
      <c r="Q63" s="93" t="s">
        <v>42</v>
      </c>
      <c r="R63" s="94" t="s">
        <v>72</v>
      </c>
      <c r="S63" s="95"/>
      <c r="T63" s="92">
        <v>4</v>
      </c>
      <c r="U63" s="92">
        <v>60</v>
      </c>
      <c r="V63" s="96"/>
      <c r="W63" s="97">
        <f t="shared" si="27"/>
        <v>0</v>
      </c>
      <c r="X63" s="98" t="e">
        <f t="shared" ref="X63:X74" si="28">U63/W63</f>
        <v>#DIV/0!</v>
      </c>
      <c r="Y63" s="61"/>
      <c r="Z63" s="61"/>
      <c r="AA63" s="61"/>
      <c r="AB63" s="61"/>
      <c r="AC63" s="93"/>
      <c r="AD63" s="99"/>
    </row>
    <row r="64" spans="1:35" s="47" customFormat="1" thickTop="1" x14ac:dyDescent="0.35">
      <c r="A64" s="31">
        <v>2</v>
      </c>
      <c r="B64" s="32"/>
      <c r="C64" s="32"/>
      <c r="D64" s="33" t="str">
        <f t="shared" ref="D64:D94" si="29">CONCATENATE(C64," ", B64)</f>
        <v xml:space="preserve"> </v>
      </c>
      <c r="E64" s="32"/>
      <c r="F64" s="32"/>
      <c r="G64" s="32"/>
      <c r="H64" s="34"/>
      <c r="I64" s="34"/>
      <c r="J64" s="35">
        <f t="shared" ref="J64:J94" si="30">(H64-I64)/365</f>
        <v>0</v>
      </c>
      <c r="K64" s="36">
        <f t="shared" ref="K64:K94" si="31">YEAR(I64)</f>
        <v>1900</v>
      </c>
      <c r="L64" s="32"/>
      <c r="M64" s="32"/>
      <c r="N64" s="32"/>
      <c r="O64" s="37" t="s">
        <v>40</v>
      </c>
      <c r="P64" s="38" t="s">
        <v>41</v>
      </c>
      <c r="Q64" s="38" t="s">
        <v>42</v>
      </c>
      <c r="R64" s="39" t="s">
        <v>43</v>
      </c>
      <c r="S64" s="40"/>
      <c r="T64" s="37">
        <v>1</v>
      </c>
      <c r="U64" s="37">
        <v>60</v>
      </c>
      <c r="V64" s="41"/>
      <c r="W64" s="42">
        <f t="shared" ref="W64:W74" si="32">V64*86400</f>
        <v>0</v>
      </c>
      <c r="X64" s="43" t="e">
        <f t="shared" si="28"/>
        <v>#DIV/0!</v>
      </c>
      <c r="Y64" s="44"/>
      <c r="Z64" s="45"/>
      <c r="AA64" s="38"/>
      <c r="AB64" s="38"/>
      <c r="AC64" s="38"/>
      <c r="AD64" s="46"/>
      <c r="AE64" s="38"/>
      <c r="AF64" s="38"/>
      <c r="AG64" s="38"/>
      <c r="AH64" s="38"/>
      <c r="AI64" s="38"/>
    </row>
    <row r="65" spans="1:35" ht="14.5" x14ac:dyDescent="0.35">
      <c r="A65" s="14">
        <v>2</v>
      </c>
      <c r="B65" s="15"/>
      <c r="C65" s="15"/>
      <c r="D65" s="30" t="str">
        <f t="shared" si="29"/>
        <v xml:space="preserve"> </v>
      </c>
      <c r="E65" s="15"/>
      <c r="F65" s="15"/>
      <c r="G65" s="15"/>
      <c r="H65" s="17"/>
      <c r="I65" s="17"/>
      <c r="J65" s="18">
        <f t="shared" si="30"/>
        <v>0</v>
      </c>
      <c r="K65" s="19">
        <f t="shared" si="31"/>
        <v>1900</v>
      </c>
      <c r="L65" s="15"/>
      <c r="M65" s="15"/>
      <c r="N65" s="15"/>
      <c r="O65" s="20" t="s">
        <v>40</v>
      </c>
      <c r="P65" s="21" t="s">
        <v>45</v>
      </c>
      <c r="Q65" s="21" t="s">
        <v>42</v>
      </c>
      <c r="R65" s="22" t="s">
        <v>46</v>
      </c>
      <c r="S65" s="23"/>
      <c r="T65" s="20">
        <v>1</v>
      </c>
      <c r="U65" s="20">
        <v>60</v>
      </c>
      <c r="V65" s="24"/>
      <c r="W65" s="25">
        <f t="shared" si="32"/>
        <v>0</v>
      </c>
      <c r="X65" s="26" t="e">
        <f t="shared" si="28"/>
        <v>#DIV/0!</v>
      </c>
      <c r="Y65" s="27"/>
      <c r="Z65" s="28"/>
      <c r="AA65" s="21"/>
      <c r="AB65" s="21"/>
      <c r="AC65" s="21"/>
      <c r="AD65" s="29"/>
      <c r="AE65" s="21"/>
      <c r="AF65" s="21"/>
      <c r="AG65" s="21"/>
      <c r="AH65" s="21"/>
      <c r="AI65" s="21"/>
    </row>
    <row r="66" spans="1:35" ht="14.5" x14ac:dyDescent="0.35">
      <c r="A66" s="14">
        <v>2</v>
      </c>
      <c r="B66" s="15"/>
      <c r="C66" s="15"/>
      <c r="D66" s="16" t="str">
        <f t="shared" si="29"/>
        <v xml:space="preserve"> </v>
      </c>
      <c r="E66" s="15"/>
      <c r="F66" s="15"/>
      <c r="G66" s="15"/>
      <c r="H66" s="17"/>
      <c r="I66" s="17"/>
      <c r="J66" s="18">
        <f t="shared" si="30"/>
        <v>0</v>
      </c>
      <c r="K66" s="19">
        <f t="shared" si="31"/>
        <v>1900</v>
      </c>
      <c r="L66" s="15"/>
      <c r="M66" s="15"/>
      <c r="N66" s="15"/>
      <c r="O66" s="20" t="s">
        <v>40</v>
      </c>
      <c r="P66" s="21" t="s">
        <v>45</v>
      </c>
      <c r="Q66" s="21" t="s">
        <v>42</v>
      </c>
      <c r="R66" s="22" t="s">
        <v>46</v>
      </c>
      <c r="S66" s="23"/>
      <c r="T66" s="20">
        <v>2</v>
      </c>
      <c r="U66" s="20">
        <v>60</v>
      </c>
      <c r="V66" s="24"/>
      <c r="W66" s="25">
        <f t="shared" si="32"/>
        <v>0</v>
      </c>
      <c r="X66" s="26" t="e">
        <f t="shared" si="28"/>
        <v>#DIV/0!</v>
      </c>
      <c r="Y66" s="27"/>
      <c r="Z66" s="28"/>
      <c r="AA66" s="21"/>
      <c r="AB66" s="21"/>
      <c r="AC66" s="21"/>
      <c r="AD66" s="29"/>
      <c r="AE66" s="21"/>
      <c r="AF66" s="21"/>
      <c r="AG66" s="21"/>
      <c r="AH66" s="21"/>
      <c r="AI66" s="21"/>
    </row>
    <row r="67" spans="1:35" ht="14.5" x14ac:dyDescent="0.35">
      <c r="A67" s="14">
        <v>2</v>
      </c>
      <c r="B67" s="15"/>
      <c r="C67" s="15"/>
      <c r="D67" s="16" t="str">
        <f t="shared" si="29"/>
        <v xml:space="preserve"> </v>
      </c>
      <c r="E67" s="15"/>
      <c r="F67" s="15"/>
      <c r="G67" s="15"/>
      <c r="H67" s="17"/>
      <c r="I67" s="17"/>
      <c r="J67" s="18">
        <f t="shared" si="30"/>
        <v>0</v>
      </c>
      <c r="K67" s="19">
        <f t="shared" si="31"/>
        <v>1900</v>
      </c>
      <c r="L67" s="15"/>
      <c r="M67" s="15"/>
      <c r="N67" s="15"/>
      <c r="O67" s="20" t="s">
        <v>40</v>
      </c>
      <c r="P67" s="21" t="s">
        <v>45</v>
      </c>
      <c r="Q67" s="21" t="s">
        <v>42</v>
      </c>
      <c r="R67" s="22" t="s">
        <v>46</v>
      </c>
      <c r="S67" s="23"/>
      <c r="T67" s="20">
        <v>3</v>
      </c>
      <c r="U67" s="20">
        <v>60</v>
      </c>
      <c r="V67" s="24"/>
      <c r="W67" s="25">
        <f t="shared" si="32"/>
        <v>0</v>
      </c>
      <c r="X67" s="26" t="e">
        <f t="shared" si="28"/>
        <v>#DIV/0!</v>
      </c>
      <c r="Y67" s="27"/>
      <c r="Z67" s="28"/>
      <c r="AA67" s="21"/>
      <c r="AB67" s="21"/>
      <c r="AC67" s="21"/>
      <c r="AD67" s="29"/>
      <c r="AE67" s="21"/>
      <c r="AF67" s="21"/>
      <c r="AG67" s="21"/>
      <c r="AH67" s="21"/>
      <c r="AI67" s="21"/>
    </row>
    <row r="68" spans="1:35" s="47" customFormat="1" ht="14.5" x14ac:dyDescent="0.35">
      <c r="A68" s="31">
        <v>2</v>
      </c>
      <c r="B68" s="32"/>
      <c r="C68" s="32"/>
      <c r="D68" s="33" t="str">
        <f t="shared" si="29"/>
        <v xml:space="preserve"> </v>
      </c>
      <c r="E68" s="32"/>
      <c r="F68" s="32"/>
      <c r="G68" s="32"/>
      <c r="H68" s="34"/>
      <c r="I68" s="34"/>
      <c r="J68" s="35">
        <f t="shared" si="30"/>
        <v>0</v>
      </c>
      <c r="K68" s="36">
        <f t="shared" si="31"/>
        <v>1900</v>
      </c>
      <c r="L68" s="32"/>
      <c r="M68" s="32"/>
      <c r="N68" s="32"/>
      <c r="O68" s="37" t="s">
        <v>40</v>
      </c>
      <c r="P68" s="38" t="s">
        <v>45</v>
      </c>
      <c r="Q68" s="38" t="s">
        <v>42</v>
      </c>
      <c r="R68" s="39" t="s">
        <v>46</v>
      </c>
      <c r="S68" s="40"/>
      <c r="T68" s="37">
        <v>4</v>
      </c>
      <c r="U68" s="37">
        <v>60</v>
      </c>
      <c r="V68" s="41"/>
      <c r="W68" s="42">
        <f t="shared" si="32"/>
        <v>0</v>
      </c>
      <c r="X68" s="43" t="e">
        <f t="shared" si="28"/>
        <v>#DIV/0!</v>
      </c>
      <c r="Y68" s="44"/>
      <c r="Z68" s="45"/>
      <c r="AA68" s="38"/>
      <c r="AB68" s="38"/>
      <c r="AC68" s="38"/>
      <c r="AD68" s="46"/>
      <c r="AE68" s="38"/>
      <c r="AF68" s="38"/>
      <c r="AG68" s="38"/>
      <c r="AH68" s="38"/>
      <c r="AI68" s="38"/>
    </row>
    <row r="69" spans="1:35" s="47" customFormat="1" ht="14.5" x14ac:dyDescent="0.35">
      <c r="A69" s="31">
        <v>2</v>
      </c>
      <c r="B69" s="32"/>
      <c r="C69" s="32"/>
      <c r="D69" s="82" t="str">
        <f t="shared" si="29"/>
        <v xml:space="preserve"> </v>
      </c>
      <c r="E69" s="32"/>
      <c r="F69" s="32"/>
      <c r="G69" s="32"/>
      <c r="H69" s="34"/>
      <c r="I69" s="34"/>
      <c r="J69" s="35">
        <f t="shared" si="30"/>
        <v>0</v>
      </c>
      <c r="K69" s="36">
        <f t="shared" si="31"/>
        <v>1900</v>
      </c>
      <c r="L69" s="32"/>
      <c r="M69" s="32"/>
      <c r="N69" s="32"/>
      <c r="O69" s="37" t="s">
        <v>50</v>
      </c>
      <c r="P69" s="38" t="s">
        <v>51</v>
      </c>
      <c r="Q69" s="38"/>
      <c r="R69" s="39" t="s">
        <v>52</v>
      </c>
      <c r="S69" s="40"/>
      <c r="T69" s="37">
        <v>1</v>
      </c>
      <c r="U69" s="37"/>
      <c r="V69" s="41"/>
      <c r="W69" s="42">
        <f t="shared" si="32"/>
        <v>0</v>
      </c>
      <c r="X69" s="43" t="e">
        <f t="shared" si="28"/>
        <v>#DIV/0!</v>
      </c>
      <c r="Y69" s="83" t="e">
        <f>(X69^3)*2.8</f>
        <v>#DIV/0!</v>
      </c>
      <c r="Z69" s="84" t="e">
        <f>(500/X69)/86400</f>
        <v>#DIV/0!</v>
      </c>
      <c r="AA69" s="85"/>
      <c r="AB69" s="85"/>
      <c r="AC69" s="38"/>
      <c r="AD69" s="46"/>
    </row>
    <row r="70" spans="1:35" s="81" customFormat="1" ht="14.5" x14ac:dyDescent="0.35">
      <c r="A70" s="65">
        <v>2</v>
      </c>
      <c r="B70" s="66"/>
      <c r="C70" s="66"/>
      <c r="D70" s="67" t="str">
        <f t="shared" si="29"/>
        <v xml:space="preserve"> </v>
      </c>
      <c r="E70" s="66"/>
      <c r="F70" s="66"/>
      <c r="G70" s="66"/>
      <c r="H70" s="68"/>
      <c r="I70" s="68"/>
      <c r="J70" s="69">
        <f t="shared" si="30"/>
        <v>0</v>
      </c>
      <c r="K70" s="70">
        <f t="shared" si="31"/>
        <v>1900</v>
      </c>
      <c r="L70" s="66"/>
      <c r="M70" s="66"/>
      <c r="N70" s="66"/>
      <c r="O70" s="71" t="s">
        <v>50</v>
      </c>
      <c r="P70" s="72" t="s">
        <v>54</v>
      </c>
      <c r="Q70" s="72"/>
      <c r="R70" s="73" t="s">
        <v>55</v>
      </c>
      <c r="S70" s="74"/>
      <c r="T70" s="71">
        <v>1</v>
      </c>
      <c r="U70" s="71">
        <v>500</v>
      </c>
      <c r="V70" s="75"/>
      <c r="W70" s="76">
        <f t="shared" si="32"/>
        <v>0</v>
      </c>
      <c r="X70" s="77" t="e">
        <f t="shared" si="28"/>
        <v>#DIV/0!</v>
      </c>
      <c r="Y70" s="78" t="e">
        <f>(X70^3)*2.8</f>
        <v>#DIV/0!</v>
      </c>
      <c r="Z70" s="79" t="e">
        <f>(500/X70)/86400</f>
        <v>#DIV/0!</v>
      </c>
      <c r="AA70" s="72"/>
      <c r="AB70" s="72"/>
      <c r="AC70" s="72"/>
      <c r="AD70" s="80"/>
    </row>
    <row r="71" spans="1:35" ht="14.5" x14ac:dyDescent="0.35">
      <c r="A71" s="14">
        <v>2</v>
      </c>
      <c r="B71" s="15"/>
      <c r="C71" s="15"/>
      <c r="D71" s="30" t="str">
        <f t="shared" si="29"/>
        <v xml:space="preserve"> </v>
      </c>
      <c r="E71" s="15"/>
      <c r="F71" s="15"/>
      <c r="G71" s="15"/>
      <c r="H71" s="17"/>
      <c r="I71" s="17"/>
      <c r="J71" s="18">
        <f t="shared" si="30"/>
        <v>0</v>
      </c>
      <c r="K71" s="19">
        <f t="shared" si="31"/>
        <v>1900</v>
      </c>
      <c r="L71" s="15"/>
      <c r="M71" s="15"/>
      <c r="N71" s="15"/>
      <c r="O71" s="20" t="s">
        <v>50</v>
      </c>
      <c r="P71" s="21" t="s">
        <v>57</v>
      </c>
      <c r="Q71" s="21"/>
      <c r="R71" s="22" t="s">
        <v>58</v>
      </c>
      <c r="S71" s="23"/>
      <c r="T71" s="20">
        <v>1</v>
      </c>
      <c r="U71" s="20">
        <v>500</v>
      </c>
      <c r="V71" s="24"/>
      <c r="W71" s="25">
        <f t="shared" si="32"/>
        <v>0</v>
      </c>
      <c r="X71" s="26" t="e">
        <f t="shared" si="28"/>
        <v>#DIV/0!</v>
      </c>
      <c r="Y71" s="27" t="e">
        <f>(X71^3)*2.8</f>
        <v>#DIV/0!</v>
      </c>
      <c r="Z71" s="28" t="e">
        <f>(500/X71)/86400</f>
        <v>#DIV/0!</v>
      </c>
      <c r="AA71" s="21"/>
      <c r="AB71" s="21"/>
      <c r="AC71" s="21"/>
      <c r="AD71" s="29"/>
    </row>
    <row r="72" spans="1:35" ht="14.5" x14ac:dyDescent="0.35">
      <c r="A72" s="14">
        <v>2</v>
      </c>
      <c r="B72" s="15"/>
      <c r="C72" s="15"/>
      <c r="D72" s="16" t="str">
        <f t="shared" si="29"/>
        <v xml:space="preserve"> </v>
      </c>
      <c r="E72" s="15"/>
      <c r="F72" s="15"/>
      <c r="G72" s="15"/>
      <c r="H72" s="17"/>
      <c r="I72" s="17"/>
      <c r="J72" s="18">
        <f t="shared" si="30"/>
        <v>0</v>
      </c>
      <c r="K72" s="19">
        <f t="shared" si="31"/>
        <v>1900</v>
      </c>
      <c r="L72" s="15"/>
      <c r="M72" s="15"/>
      <c r="N72" s="15"/>
      <c r="O72" s="20" t="s">
        <v>50</v>
      </c>
      <c r="P72" s="21" t="s">
        <v>57</v>
      </c>
      <c r="Q72" s="21"/>
      <c r="R72" s="22" t="s">
        <v>58</v>
      </c>
      <c r="S72" s="23"/>
      <c r="T72" s="20">
        <v>2</v>
      </c>
      <c r="U72" s="20">
        <v>500</v>
      </c>
      <c r="V72" s="24"/>
      <c r="W72" s="25">
        <f t="shared" si="32"/>
        <v>0</v>
      </c>
      <c r="X72" s="26" t="e">
        <f t="shared" si="28"/>
        <v>#DIV/0!</v>
      </c>
      <c r="Y72" s="27" t="e">
        <f t="shared" ref="Y72:Y73" si="33">(X72^3)*2.8</f>
        <v>#DIV/0!</v>
      </c>
      <c r="Z72" s="28" t="e">
        <f t="shared" ref="Z72:Z73" si="34">(500/X72)/86400</f>
        <v>#DIV/0!</v>
      </c>
      <c r="AA72" s="21"/>
      <c r="AB72" s="21"/>
      <c r="AC72" s="21"/>
      <c r="AD72" s="29"/>
    </row>
    <row r="73" spans="1:35" ht="14.5" x14ac:dyDescent="0.35">
      <c r="A73" s="14">
        <v>2</v>
      </c>
      <c r="B73" s="15"/>
      <c r="C73" s="15"/>
      <c r="D73" s="16" t="str">
        <f t="shared" si="29"/>
        <v xml:space="preserve"> </v>
      </c>
      <c r="E73" s="15"/>
      <c r="F73" s="15"/>
      <c r="G73" s="15"/>
      <c r="H73" s="17"/>
      <c r="I73" s="17"/>
      <c r="J73" s="18">
        <f t="shared" si="30"/>
        <v>0</v>
      </c>
      <c r="K73" s="19">
        <f t="shared" si="31"/>
        <v>1900</v>
      </c>
      <c r="L73" s="15"/>
      <c r="M73" s="15"/>
      <c r="N73" s="15"/>
      <c r="O73" s="20" t="s">
        <v>50</v>
      </c>
      <c r="P73" s="21" t="s">
        <v>57</v>
      </c>
      <c r="Q73" s="21"/>
      <c r="R73" s="22" t="s">
        <v>58</v>
      </c>
      <c r="S73" s="23"/>
      <c r="T73" s="20">
        <v>3</v>
      </c>
      <c r="U73" s="20">
        <v>500</v>
      </c>
      <c r="V73" s="24"/>
      <c r="W73" s="25">
        <f t="shared" si="32"/>
        <v>0</v>
      </c>
      <c r="X73" s="26" t="e">
        <f t="shared" si="28"/>
        <v>#DIV/0!</v>
      </c>
      <c r="Y73" s="27" t="e">
        <f t="shared" si="33"/>
        <v>#DIV/0!</v>
      </c>
      <c r="Z73" s="28" t="e">
        <f t="shared" si="34"/>
        <v>#DIV/0!</v>
      </c>
      <c r="AA73" s="21"/>
      <c r="AB73" s="21"/>
      <c r="AC73" s="21"/>
      <c r="AD73" s="29"/>
    </row>
    <row r="74" spans="1:35" s="47" customFormat="1" ht="14.5" x14ac:dyDescent="0.35">
      <c r="A74" s="31">
        <v>2</v>
      </c>
      <c r="B74" s="32"/>
      <c r="C74" s="32"/>
      <c r="D74" s="33" t="str">
        <f t="shared" si="29"/>
        <v xml:space="preserve"> </v>
      </c>
      <c r="E74" s="32"/>
      <c r="F74" s="32"/>
      <c r="G74" s="32"/>
      <c r="H74" s="34"/>
      <c r="I74" s="34"/>
      <c r="J74" s="35">
        <f t="shared" si="30"/>
        <v>0</v>
      </c>
      <c r="K74" s="36">
        <f t="shared" si="31"/>
        <v>1900</v>
      </c>
      <c r="L74" s="32"/>
      <c r="M74" s="32"/>
      <c r="N74" s="32"/>
      <c r="O74" s="37" t="s">
        <v>50</v>
      </c>
      <c r="P74" s="38" t="s">
        <v>57</v>
      </c>
      <c r="Q74" s="38"/>
      <c r="R74" s="39" t="s">
        <v>58</v>
      </c>
      <c r="S74" s="40"/>
      <c r="T74" s="37">
        <v>4</v>
      </c>
      <c r="U74" s="37">
        <v>500</v>
      </c>
      <c r="V74" s="41"/>
      <c r="W74" s="42">
        <f t="shared" si="32"/>
        <v>0</v>
      </c>
      <c r="X74" s="43" t="e">
        <f t="shared" si="28"/>
        <v>#DIV/0!</v>
      </c>
      <c r="Y74" s="44" t="e">
        <f>(X74^3)*2.8</f>
        <v>#DIV/0!</v>
      </c>
      <c r="Z74" s="45" t="e">
        <f>(500/X74)/86400</f>
        <v>#DIV/0!</v>
      </c>
      <c r="AA74" s="38"/>
      <c r="AB74" s="38"/>
      <c r="AC74" s="38"/>
      <c r="AD74" s="46"/>
    </row>
    <row r="75" spans="1:35" ht="14.5" x14ac:dyDescent="0.35">
      <c r="A75" s="14">
        <v>2</v>
      </c>
      <c r="B75" s="15"/>
      <c r="C75" s="15"/>
      <c r="D75" s="30" t="str">
        <f t="shared" si="29"/>
        <v xml:space="preserve"> </v>
      </c>
      <c r="E75" s="15"/>
      <c r="F75" s="15"/>
      <c r="G75" s="15"/>
      <c r="H75" s="17"/>
      <c r="I75" s="17"/>
      <c r="J75" s="18">
        <f t="shared" si="30"/>
        <v>0</v>
      </c>
      <c r="K75" s="19">
        <f t="shared" si="31"/>
        <v>1900</v>
      </c>
      <c r="L75" s="15"/>
      <c r="M75" s="15"/>
      <c r="N75" s="15"/>
      <c r="O75" s="20" t="s">
        <v>50</v>
      </c>
      <c r="P75" s="21" t="s">
        <v>63</v>
      </c>
      <c r="Q75" s="21" t="s">
        <v>42</v>
      </c>
      <c r="R75" s="22" t="s">
        <v>64</v>
      </c>
      <c r="S75" s="23"/>
      <c r="T75" s="20">
        <v>1</v>
      </c>
      <c r="U75" s="20">
        <v>60</v>
      </c>
      <c r="V75" s="24"/>
      <c r="W75" s="25">
        <f>V75*86400</f>
        <v>0</v>
      </c>
      <c r="X75" s="26" t="e">
        <f>U75/W75</f>
        <v>#DIV/0!</v>
      </c>
      <c r="Y75" s="48"/>
      <c r="Z75" s="48"/>
      <c r="AA75" s="48"/>
      <c r="AB75" s="48"/>
      <c r="AC75" s="21"/>
      <c r="AD75" s="29"/>
    </row>
    <row r="76" spans="1:35" ht="14.5" x14ac:dyDescent="0.35">
      <c r="A76" s="14">
        <v>2</v>
      </c>
      <c r="B76" s="15"/>
      <c r="C76" s="15"/>
      <c r="D76" s="16" t="str">
        <f t="shared" si="29"/>
        <v xml:space="preserve"> </v>
      </c>
      <c r="E76" s="15"/>
      <c r="F76" s="15"/>
      <c r="G76" s="15"/>
      <c r="H76" s="17"/>
      <c r="I76" s="17"/>
      <c r="J76" s="18">
        <f t="shared" si="30"/>
        <v>0</v>
      </c>
      <c r="K76" s="19">
        <f t="shared" si="31"/>
        <v>1900</v>
      </c>
      <c r="L76" s="15"/>
      <c r="M76" s="15"/>
      <c r="N76" s="15"/>
      <c r="O76" s="20" t="s">
        <v>50</v>
      </c>
      <c r="P76" s="21" t="s">
        <v>63</v>
      </c>
      <c r="Q76" s="21"/>
      <c r="R76" s="22" t="s">
        <v>66</v>
      </c>
      <c r="S76" s="23"/>
      <c r="T76" s="20">
        <v>1</v>
      </c>
      <c r="U76" s="20"/>
      <c r="V76" s="24"/>
      <c r="W76" s="25">
        <f>(V76*86400)-W75</f>
        <v>0</v>
      </c>
      <c r="X76" s="26"/>
      <c r="Y76" s="56"/>
      <c r="Z76" s="57"/>
      <c r="AA76" s="58"/>
      <c r="AB76" s="58"/>
      <c r="AC76" s="21"/>
      <c r="AD76" s="29"/>
    </row>
    <row r="77" spans="1:35" ht="14.5" x14ac:dyDescent="0.35">
      <c r="A77" s="14">
        <v>2</v>
      </c>
      <c r="B77" s="15"/>
      <c r="C77" s="15"/>
      <c r="D77" s="16" t="str">
        <f t="shared" si="29"/>
        <v xml:space="preserve"> </v>
      </c>
      <c r="E77" s="15"/>
      <c r="F77" s="15"/>
      <c r="G77" s="15"/>
      <c r="H77" s="17"/>
      <c r="I77" s="17"/>
      <c r="J77" s="18">
        <f t="shared" si="30"/>
        <v>0</v>
      </c>
      <c r="K77" s="19">
        <f t="shared" si="31"/>
        <v>1900</v>
      </c>
      <c r="L77" s="15"/>
      <c r="M77" s="15"/>
      <c r="N77" s="15"/>
      <c r="O77" s="20" t="s">
        <v>50</v>
      </c>
      <c r="P77" s="21" t="s">
        <v>63</v>
      </c>
      <c r="Q77" s="21"/>
      <c r="R77" s="22" t="s">
        <v>68</v>
      </c>
      <c r="S77" s="23"/>
      <c r="T77" s="20">
        <v>1</v>
      </c>
      <c r="U77" s="20">
        <v>500</v>
      </c>
      <c r="V77" s="24"/>
      <c r="W77" s="25">
        <f t="shared" ref="W77:W79" si="35">(V77-V76)*86400</f>
        <v>0</v>
      </c>
      <c r="X77" s="26" t="e">
        <f>U77/W77</f>
        <v>#DIV/0!</v>
      </c>
      <c r="Y77" s="49" t="e">
        <f>(X77^3)*2.8</f>
        <v>#DIV/0!</v>
      </c>
      <c r="Z77" s="50" t="e">
        <f>(500/X77)/86400</f>
        <v>#DIV/0!</v>
      </c>
      <c r="AA77" s="54"/>
      <c r="AB77" s="54"/>
      <c r="AC77" s="21"/>
      <c r="AD77" s="29"/>
    </row>
    <row r="78" spans="1:35" ht="14.5" x14ac:dyDescent="0.35">
      <c r="A78" s="14">
        <v>2</v>
      </c>
      <c r="B78" s="15"/>
      <c r="C78" s="15"/>
      <c r="D78" s="16" t="str">
        <f t="shared" si="29"/>
        <v xml:space="preserve"> </v>
      </c>
      <c r="E78" s="15"/>
      <c r="F78" s="15"/>
      <c r="G78" s="15"/>
      <c r="H78" s="17"/>
      <c r="I78" s="17"/>
      <c r="J78" s="18">
        <f t="shared" si="30"/>
        <v>0</v>
      </c>
      <c r="K78" s="19">
        <f t="shared" si="31"/>
        <v>1900</v>
      </c>
      <c r="L78" s="15"/>
      <c r="M78" s="15"/>
      <c r="N78" s="15"/>
      <c r="O78" s="20" t="s">
        <v>50</v>
      </c>
      <c r="P78" s="21" t="s">
        <v>63</v>
      </c>
      <c r="Q78" s="21"/>
      <c r="R78" s="22" t="s">
        <v>70</v>
      </c>
      <c r="S78" s="23"/>
      <c r="T78" s="20">
        <v>1</v>
      </c>
      <c r="U78" s="20"/>
      <c r="V78" s="24"/>
      <c r="W78" s="25">
        <f t="shared" si="35"/>
        <v>0</v>
      </c>
      <c r="X78" s="26"/>
      <c r="Y78" s="48"/>
      <c r="Z78" s="48"/>
      <c r="AA78" s="48"/>
      <c r="AB78" s="48"/>
      <c r="AC78" s="21"/>
      <c r="AD78" s="29"/>
    </row>
    <row r="79" spans="1:35" s="47" customFormat="1" ht="14.5" x14ac:dyDescent="0.35">
      <c r="A79" s="31">
        <v>2</v>
      </c>
      <c r="B79" s="32"/>
      <c r="C79" s="32"/>
      <c r="D79" s="33" t="str">
        <f t="shared" si="29"/>
        <v xml:space="preserve"> </v>
      </c>
      <c r="E79" s="32"/>
      <c r="F79" s="32"/>
      <c r="G79" s="32"/>
      <c r="H79" s="34"/>
      <c r="I79" s="34"/>
      <c r="J79" s="35">
        <f t="shared" si="30"/>
        <v>0</v>
      </c>
      <c r="K79" s="36">
        <f t="shared" si="31"/>
        <v>1900</v>
      </c>
      <c r="L79" s="32"/>
      <c r="M79" s="32"/>
      <c r="N79" s="32"/>
      <c r="O79" s="37" t="s">
        <v>50</v>
      </c>
      <c r="P79" s="38" t="s">
        <v>63</v>
      </c>
      <c r="Q79" s="38" t="s">
        <v>42</v>
      </c>
      <c r="R79" s="39" t="s">
        <v>72</v>
      </c>
      <c r="S79" s="40"/>
      <c r="T79" s="37">
        <v>1</v>
      </c>
      <c r="U79" s="37">
        <v>60</v>
      </c>
      <c r="V79" s="41"/>
      <c r="W79" s="42">
        <f t="shared" si="35"/>
        <v>0</v>
      </c>
      <c r="X79" s="43" t="e">
        <f t="shared" ref="X79" si="36">U79/W79</f>
        <v>#DIV/0!</v>
      </c>
      <c r="Y79" s="59"/>
      <c r="Z79" s="59"/>
      <c r="AA79" s="59"/>
      <c r="AB79" s="59"/>
      <c r="AC79" s="38"/>
      <c r="AD79" s="46"/>
    </row>
    <row r="80" spans="1:35" ht="14.5" x14ac:dyDescent="0.35">
      <c r="A80" s="14">
        <v>2</v>
      </c>
      <c r="B80" s="15"/>
      <c r="C80" s="15"/>
      <c r="D80" s="30" t="str">
        <f t="shared" si="29"/>
        <v xml:space="preserve"> </v>
      </c>
      <c r="E80" s="15"/>
      <c r="F80" s="15"/>
      <c r="G80" s="15"/>
      <c r="H80" s="17"/>
      <c r="I80" s="17"/>
      <c r="J80" s="18">
        <f t="shared" si="30"/>
        <v>0</v>
      </c>
      <c r="K80" s="19">
        <f t="shared" si="31"/>
        <v>1900</v>
      </c>
      <c r="L80" s="15"/>
      <c r="M80" s="15"/>
      <c r="N80" s="15"/>
      <c r="O80" s="20" t="s">
        <v>50</v>
      </c>
      <c r="P80" s="21" t="s">
        <v>63</v>
      </c>
      <c r="Q80" s="21" t="s">
        <v>42</v>
      </c>
      <c r="R80" s="22" t="s">
        <v>64</v>
      </c>
      <c r="S80" s="23"/>
      <c r="T80" s="20">
        <v>2</v>
      </c>
      <c r="U80" s="20">
        <v>60</v>
      </c>
      <c r="V80" s="24"/>
      <c r="W80" s="25">
        <f>V80*86400</f>
        <v>0</v>
      </c>
      <c r="X80" s="26" t="e">
        <f>U80/W80</f>
        <v>#DIV/0!</v>
      </c>
      <c r="Y80" s="62"/>
      <c r="Z80" s="62"/>
      <c r="AA80" s="62"/>
      <c r="AB80" s="62"/>
      <c r="AC80" s="21"/>
      <c r="AD80" s="29"/>
    </row>
    <row r="81" spans="1:30" ht="14.5" x14ac:dyDescent="0.35">
      <c r="A81" s="14">
        <v>2</v>
      </c>
      <c r="B81" s="15"/>
      <c r="C81" s="15"/>
      <c r="D81" s="16" t="str">
        <f t="shared" si="29"/>
        <v xml:space="preserve"> </v>
      </c>
      <c r="E81" s="15"/>
      <c r="F81" s="15"/>
      <c r="G81" s="15"/>
      <c r="H81" s="17"/>
      <c r="I81" s="17"/>
      <c r="J81" s="18">
        <f t="shared" si="30"/>
        <v>0</v>
      </c>
      <c r="K81" s="19">
        <f t="shared" si="31"/>
        <v>1900</v>
      </c>
      <c r="L81" s="15"/>
      <c r="M81" s="15"/>
      <c r="N81" s="15"/>
      <c r="O81" s="20" t="s">
        <v>50</v>
      </c>
      <c r="P81" s="21" t="s">
        <v>63</v>
      </c>
      <c r="Q81" s="21"/>
      <c r="R81" s="22" t="s">
        <v>66</v>
      </c>
      <c r="S81" s="23"/>
      <c r="T81" s="20">
        <v>2</v>
      </c>
      <c r="U81" s="20"/>
      <c r="V81" s="24"/>
      <c r="W81" s="25">
        <f>(V81*86400)-W80</f>
        <v>0</v>
      </c>
      <c r="X81" s="26"/>
      <c r="Y81" s="51"/>
      <c r="Z81" s="52"/>
      <c r="AA81" s="53"/>
      <c r="AB81" s="53"/>
      <c r="AC81" s="21"/>
      <c r="AD81" s="29"/>
    </row>
    <row r="82" spans="1:30" ht="14.5" x14ac:dyDescent="0.35">
      <c r="A82" s="14">
        <v>2</v>
      </c>
      <c r="B82" s="15"/>
      <c r="C82" s="15"/>
      <c r="D82" s="16" t="str">
        <f t="shared" si="29"/>
        <v xml:space="preserve"> </v>
      </c>
      <c r="E82" s="15"/>
      <c r="F82" s="15"/>
      <c r="G82" s="15"/>
      <c r="H82" s="17"/>
      <c r="I82" s="17"/>
      <c r="J82" s="18">
        <f t="shared" si="30"/>
        <v>0</v>
      </c>
      <c r="K82" s="19">
        <f t="shared" si="31"/>
        <v>1900</v>
      </c>
      <c r="L82" s="15"/>
      <c r="M82" s="15"/>
      <c r="N82" s="15"/>
      <c r="O82" s="20" t="s">
        <v>50</v>
      </c>
      <c r="P82" s="21" t="s">
        <v>63</v>
      </c>
      <c r="Q82" s="21"/>
      <c r="R82" s="22" t="s">
        <v>68</v>
      </c>
      <c r="S82" s="23"/>
      <c r="T82" s="20">
        <v>2</v>
      </c>
      <c r="U82" s="20">
        <v>500</v>
      </c>
      <c r="V82" s="24"/>
      <c r="W82" s="25">
        <f>(V82-V81)*86400</f>
        <v>0</v>
      </c>
      <c r="X82" s="26" t="e">
        <f>U82/W82</f>
        <v>#DIV/0!</v>
      </c>
      <c r="Y82" s="49" t="e">
        <f>(X82^3)*2.8</f>
        <v>#DIV/0!</v>
      </c>
      <c r="Z82" s="50" t="e">
        <f>(500/X82)/86400</f>
        <v>#DIV/0!</v>
      </c>
      <c r="AA82" s="54"/>
      <c r="AB82" s="54"/>
      <c r="AC82" s="21"/>
      <c r="AD82" s="29"/>
    </row>
    <row r="83" spans="1:30" ht="14.5" x14ac:dyDescent="0.35">
      <c r="A83" s="14">
        <v>2</v>
      </c>
      <c r="B83" s="15"/>
      <c r="C83" s="15"/>
      <c r="D83" s="16" t="str">
        <f t="shared" si="29"/>
        <v xml:space="preserve"> </v>
      </c>
      <c r="E83" s="15"/>
      <c r="F83" s="15"/>
      <c r="G83" s="15"/>
      <c r="H83" s="17"/>
      <c r="I83" s="17"/>
      <c r="J83" s="18">
        <f t="shared" si="30"/>
        <v>0</v>
      </c>
      <c r="K83" s="19">
        <f t="shared" si="31"/>
        <v>1900</v>
      </c>
      <c r="L83" s="15"/>
      <c r="M83" s="15"/>
      <c r="N83" s="15"/>
      <c r="O83" s="20" t="s">
        <v>50</v>
      </c>
      <c r="P83" s="21" t="s">
        <v>63</v>
      </c>
      <c r="Q83" s="21"/>
      <c r="R83" s="22" t="s">
        <v>70</v>
      </c>
      <c r="S83" s="23"/>
      <c r="T83" s="20">
        <v>2</v>
      </c>
      <c r="U83" s="20"/>
      <c r="V83" s="24"/>
      <c r="W83" s="25">
        <f>(V83-V82)*86400</f>
        <v>0</v>
      </c>
      <c r="X83" s="26"/>
      <c r="AC83" s="21"/>
      <c r="AD83" s="29"/>
    </row>
    <row r="84" spans="1:30" s="47" customFormat="1" ht="14.5" x14ac:dyDescent="0.35">
      <c r="A84" s="31">
        <v>2</v>
      </c>
      <c r="B84" s="32"/>
      <c r="C84" s="32"/>
      <c r="D84" s="33" t="str">
        <f t="shared" si="29"/>
        <v xml:space="preserve"> </v>
      </c>
      <c r="E84" s="32"/>
      <c r="F84" s="32"/>
      <c r="G84" s="32"/>
      <c r="H84" s="34"/>
      <c r="I84" s="34"/>
      <c r="J84" s="35">
        <f t="shared" si="30"/>
        <v>0</v>
      </c>
      <c r="K84" s="36">
        <f t="shared" si="31"/>
        <v>1900</v>
      </c>
      <c r="L84" s="32"/>
      <c r="M84" s="32"/>
      <c r="N84" s="32"/>
      <c r="O84" s="37" t="s">
        <v>50</v>
      </c>
      <c r="P84" s="38" t="s">
        <v>63</v>
      </c>
      <c r="Q84" s="38" t="s">
        <v>42</v>
      </c>
      <c r="R84" s="39" t="s">
        <v>72</v>
      </c>
      <c r="S84" s="40"/>
      <c r="T84" s="37">
        <v>2</v>
      </c>
      <c r="U84" s="37">
        <v>60</v>
      </c>
      <c r="V84" s="41"/>
      <c r="W84" s="42">
        <f t="shared" ref="W84" si="37">(V84-V83)*86400</f>
        <v>0</v>
      </c>
      <c r="X84" s="43" t="e">
        <f t="shared" ref="X84" si="38">U84/W84</f>
        <v>#DIV/0!</v>
      </c>
      <c r="Y84" s="55"/>
      <c r="Z84" s="55"/>
      <c r="AA84" s="55"/>
      <c r="AB84" s="55"/>
      <c r="AC84" s="38"/>
      <c r="AD84" s="46"/>
    </row>
    <row r="85" spans="1:30" ht="14.5" x14ac:dyDescent="0.35">
      <c r="A85" s="14">
        <v>2</v>
      </c>
      <c r="B85" s="15"/>
      <c r="C85" s="15"/>
      <c r="D85" s="30" t="str">
        <f t="shared" si="29"/>
        <v xml:space="preserve"> </v>
      </c>
      <c r="E85" s="15"/>
      <c r="F85" s="15"/>
      <c r="G85" s="15"/>
      <c r="H85" s="17"/>
      <c r="I85" s="17"/>
      <c r="J85" s="18">
        <f t="shared" si="30"/>
        <v>0</v>
      </c>
      <c r="K85" s="19">
        <f t="shared" si="31"/>
        <v>1900</v>
      </c>
      <c r="L85" s="15"/>
      <c r="M85" s="15"/>
      <c r="N85" s="15"/>
      <c r="O85" s="20" t="s">
        <v>50</v>
      </c>
      <c r="P85" s="21" t="s">
        <v>63</v>
      </c>
      <c r="Q85" s="21" t="s">
        <v>42</v>
      </c>
      <c r="R85" s="22" t="s">
        <v>64</v>
      </c>
      <c r="S85" s="23"/>
      <c r="T85" s="20">
        <v>3</v>
      </c>
      <c r="U85" s="20">
        <v>60</v>
      </c>
      <c r="V85" s="24"/>
      <c r="W85" s="25">
        <f>V85*86400</f>
        <v>0</v>
      </c>
      <c r="X85" s="26" t="e">
        <f>U85/W85</f>
        <v>#DIV/0!</v>
      </c>
      <c r="Y85" s="63"/>
      <c r="Z85" s="63"/>
      <c r="AA85" s="63"/>
      <c r="AB85" s="63"/>
      <c r="AC85" s="21"/>
      <c r="AD85" s="29"/>
    </row>
    <row r="86" spans="1:30" ht="14.5" x14ac:dyDescent="0.35">
      <c r="A86" s="14">
        <v>2</v>
      </c>
      <c r="B86" s="15"/>
      <c r="C86" s="15"/>
      <c r="D86" s="16" t="str">
        <f t="shared" si="29"/>
        <v xml:space="preserve"> </v>
      </c>
      <c r="E86" s="15"/>
      <c r="F86" s="15"/>
      <c r="G86" s="15"/>
      <c r="H86" s="17"/>
      <c r="I86" s="17"/>
      <c r="J86" s="18">
        <f t="shared" si="30"/>
        <v>0</v>
      </c>
      <c r="K86" s="19">
        <f t="shared" si="31"/>
        <v>1900</v>
      </c>
      <c r="L86" s="15"/>
      <c r="M86" s="15"/>
      <c r="N86" s="15"/>
      <c r="O86" s="20" t="s">
        <v>50</v>
      </c>
      <c r="P86" s="21" t="s">
        <v>63</v>
      </c>
      <c r="Q86" s="21"/>
      <c r="R86" s="22" t="s">
        <v>66</v>
      </c>
      <c r="S86" s="23"/>
      <c r="T86" s="20">
        <v>3</v>
      </c>
      <c r="U86" s="20"/>
      <c r="V86" s="24"/>
      <c r="W86" s="25">
        <f>(V86*86400)-W85</f>
        <v>0</v>
      </c>
      <c r="X86" s="26"/>
      <c r="Y86" s="56"/>
      <c r="Z86" s="57"/>
      <c r="AA86" s="58"/>
      <c r="AB86" s="58"/>
      <c r="AC86" s="21"/>
      <c r="AD86" s="29"/>
    </row>
    <row r="87" spans="1:30" ht="14.5" x14ac:dyDescent="0.35">
      <c r="A87" s="14">
        <v>2</v>
      </c>
      <c r="B87" s="15"/>
      <c r="C87" s="15"/>
      <c r="D87" s="16" t="str">
        <f t="shared" si="29"/>
        <v xml:space="preserve"> </v>
      </c>
      <c r="E87" s="15"/>
      <c r="F87" s="15"/>
      <c r="G87" s="15"/>
      <c r="H87" s="17"/>
      <c r="I87" s="17"/>
      <c r="J87" s="18">
        <f t="shared" si="30"/>
        <v>0</v>
      </c>
      <c r="K87" s="19">
        <f t="shared" si="31"/>
        <v>1900</v>
      </c>
      <c r="L87" s="15"/>
      <c r="M87" s="15"/>
      <c r="N87" s="15"/>
      <c r="O87" s="20" t="s">
        <v>50</v>
      </c>
      <c r="P87" s="21" t="s">
        <v>63</v>
      </c>
      <c r="Q87" s="21"/>
      <c r="R87" s="22" t="s">
        <v>68</v>
      </c>
      <c r="S87" s="23"/>
      <c r="T87" s="20">
        <v>3</v>
      </c>
      <c r="U87" s="20">
        <v>500</v>
      </c>
      <c r="V87" s="24"/>
      <c r="W87" s="25">
        <f t="shared" ref="W87:W89" si="39">(V87-V86)*86400</f>
        <v>0</v>
      </c>
      <c r="X87" s="26" t="e">
        <f>U87/W87</f>
        <v>#DIV/0!</v>
      </c>
      <c r="Y87" s="49" t="e">
        <f>(X87^3)*2.8</f>
        <v>#DIV/0!</v>
      </c>
      <c r="Z87" s="50" t="e">
        <f>(500/X87)/86400</f>
        <v>#DIV/0!</v>
      </c>
      <c r="AA87" s="54"/>
      <c r="AB87" s="54"/>
      <c r="AC87" s="21"/>
      <c r="AD87" s="29"/>
    </row>
    <row r="88" spans="1:30" ht="14.5" x14ac:dyDescent="0.35">
      <c r="A88" s="14">
        <v>2</v>
      </c>
      <c r="B88" s="15"/>
      <c r="C88" s="15"/>
      <c r="D88" s="16" t="str">
        <f t="shared" si="29"/>
        <v xml:space="preserve"> </v>
      </c>
      <c r="E88" s="15"/>
      <c r="F88" s="15"/>
      <c r="G88" s="15"/>
      <c r="H88" s="17"/>
      <c r="I88" s="17"/>
      <c r="J88" s="18">
        <f t="shared" si="30"/>
        <v>0</v>
      </c>
      <c r="K88" s="19">
        <f t="shared" si="31"/>
        <v>1900</v>
      </c>
      <c r="L88" s="15"/>
      <c r="M88" s="15"/>
      <c r="N88" s="15"/>
      <c r="O88" s="20" t="s">
        <v>50</v>
      </c>
      <c r="P88" s="21" t="s">
        <v>63</v>
      </c>
      <c r="Q88" s="21"/>
      <c r="R88" s="22" t="s">
        <v>70</v>
      </c>
      <c r="S88" s="23"/>
      <c r="T88" s="20">
        <v>3</v>
      </c>
      <c r="U88" s="20"/>
      <c r="V88" s="24"/>
      <c r="W88" s="25">
        <f t="shared" si="39"/>
        <v>0</v>
      </c>
      <c r="X88" s="26"/>
      <c r="Y88" s="48"/>
      <c r="Z88" s="48"/>
      <c r="AA88" s="48"/>
      <c r="AB88" s="48"/>
      <c r="AC88" s="21"/>
      <c r="AD88" s="29"/>
    </row>
    <row r="89" spans="1:30" s="47" customFormat="1" ht="14.5" x14ac:dyDescent="0.35">
      <c r="A89" s="31">
        <v>2</v>
      </c>
      <c r="B89" s="32"/>
      <c r="C89" s="32"/>
      <c r="D89" s="33" t="str">
        <f t="shared" si="29"/>
        <v xml:space="preserve"> </v>
      </c>
      <c r="E89" s="32"/>
      <c r="F89" s="32"/>
      <c r="G89" s="32"/>
      <c r="H89" s="34"/>
      <c r="I89" s="34"/>
      <c r="J89" s="35">
        <f t="shared" si="30"/>
        <v>0</v>
      </c>
      <c r="K89" s="36">
        <f t="shared" si="31"/>
        <v>1900</v>
      </c>
      <c r="L89" s="32"/>
      <c r="M89" s="32"/>
      <c r="N89" s="32"/>
      <c r="O89" s="37" t="s">
        <v>50</v>
      </c>
      <c r="P89" s="38" t="s">
        <v>63</v>
      </c>
      <c r="Q89" s="38" t="s">
        <v>42</v>
      </c>
      <c r="R89" s="39" t="s">
        <v>72</v>
      </c>
      <c r="S89" s="40"/>
      <c r="T89" s="37">
        <v>3</v>
      </c>
      <c r="U89" s="37">
        <v>60</v>
      </c>
      <c r="V89" s="41"/>
      <c r="W89" s="42">
        <f t="shared" si="39"/>
        <v>0</v>
      </c>
      <c r="X89" s="43" t="e">
        <f t="shared" ref="X89" si="40">U89/W89</f>
        <v>#DIV/0!</v>
      </c>
      <c r="Y89" s="59"/>
      <c r="Z89" s="59"/>
      <c r="AA89" s="59"/>
      <c r="AB89" s="59"/>
      <c r="AC89" s="38"/>
      <c r="AD89" s="46"/>
    </row>
    <row r="90" spans="1:30" ht="14.5" x14ac:dyDescent="0.35">
      <c r="A90" s="14">
        <v>2</v>
      </c>
      <c r="B90" s="15"/>
      <c r="C90" s="15"/>
      <c r="D90" s="30" t="str">
        <f t="shared" si="29"/>
        <v xml:space="preserve"> </v>
      </c>
      <c r="E90" s="15"/>
      <c r="F90" s="15"/>
      <c r="G90" s="15"/>
      <c r="H90" s="17"/>
      <c r="I90" s="17"/>
      <c r="J90" s="18">
        <f t="shared" si="30"/>
        <v>0</v>
      </c>
      <c r="K90" s="19">
        <f t="shared" si="31"/>
        <v>1900</v>
      </c>
      <c r="L90" s="15"/>
      <c r="M90" s="15"/>
      <c r="N90" s="15"/>
      <c r="O90" s="20" t="s">
        <v>50</v>
      </c>
      <c r="P90" s="21" t="s">
        <v>63</v>
      </c>
      <c r="Q90" s="21" t="s">
        <v>42</v>
      </c>
      <c r="R90" s="22" t="s">
        <v>64</v>
      </c>
      <c r="S90" s="23"/>
      <c r="T90" s="20">
        <v>4</v>
      </c>
      <c r="U90" s="20">
        <v>60</v>
      </c>
      <c r="V90" s="24"/>
      <c r="W90" s="25">
        <f>V90*86400</f>
        <v>0</v>
      </c>
      <c r="X90" s="26" t="e">
        <f>U90/W90</f>
        <v>#DIV/0!</v>
      </c>
      <c r="Y90" s="64"/>
      <c r="Z90" s="64"/>
      <c r="AA90" s="64"/>
      <c r="AB90" s="64"/>
      <c r="AC90" s="21"/>
      <c r="AD90" s="29"/>
    </row>
    <row r="91" spans="1:30" ht="14.5" x14ac:dyDescent="0.35">
      <c r="A91" s="14">
        <v>2</v>
      </c>
      <c r="B91" s="15"/>
      <c r="C91" s="15"/>
      <c r="D91" s="16" t="str">
        <f t="shared" si="29"/>
        <v xml:space="preserve"> </v>
      </c>
      <c r="E91" s="15"/>
      <c r="F91" s="15"/>
      <c r="G91" s="15"/>
      <c r="H91" s="17"/>
      <c r="I91" s="17"/>
      <c r="J91" s="18">
        <f t="shared" si="30"/>
        <v>0</v>
      </c>
      <c r="K91" s="19">
        <f t="shared" si="31"/>
        <v>1900</v>
      </c>
      <c r="L91" s="15"/>
      <c r="M91" s="15"/>
      <c r="N91" s="15"/>
      <c r="O91" s="20" t="s">
        <v>50</v>
      </c>
      <c r="P91" s="21" t="s">
        <v>63</v>
      </c>
      <c r="Q91" s="21"/>
      <c r="R91" s="22" t="s">
        <v>66</v>
      </c>
      <c r="S91" s="23"/>
      <c r="T91" s="20">
        <v>4</v>
      </c>
      <c r="U91" s="20"/>
      <c r="V91" s="24"/>
      <c r="W91" s="25">
        <f>(V91*86400)-W90</f>
        <v>0</v>
      </c>
      <c r="X91" s="26"/>
      <c r="Y91" s="56"/>
      <c r="Z91" s="57"/>
      <c r="AA91" s="58"/>
      <c r="AB91" s="58"/>
      <c r="AC91" s="21"/>
      <c r="AD91" s="29"/>
    </row>
    <row r="92" spans="1:30" ht="14.5" x14ac:dyDescent="0.35">
      <c r="A92" s="14">
        <v>2</v>
      </c>
      <c r="B92" s="15"/>
      <c r="C92" s="15"/>
      <c r="D92" s="16" t="str">
        <f t="shared" si="29"/>
        <v xml:space="preserve"> </v>
      </c>
      <c r="E92" s="15"/>
      <c r="F92" s="15"/>
      <c r="G92" s="15"/>
      <c r="H92" s="17"/>
      <c r="I92" s="17"/>
      <c r="J92" s="18">
        <f t="shared" si="30"/>
        <v>0</v>
      </c>
      <c r="K92" s="19">
        <f t="shared" si="31"/>
        <v>1900</v>
      </c>
      <c r="L92" s="15"/>
      <c r="M92" s="15"/>
      <c r="N92" s="15"/>
      <c r="O92" s="20" t="s">
        <v>50</v>
      </c>
      <c r="P92" s="21" t="s">
        <v>63</v>
      </c>
      <c r="Q92" s="21"/>
      <c r="R92" s="22" t="s">
        <v>68</v>
      </c>
      <c r="S92" s="23"/>
      <c r="T92" s="20">
        <v>4</v>
      </c>
      <c r="U92" s="20">
        <v>500</v>
      </c>
      <c r="V92" s="24"/>
      <c r="W92" s="25">
        <f t="shared" ref="W92:W94" si="41">(V92-V91)*86400</f>
        <v>0</v>
      </c>
      <c r="X92" s="26" t="e">
        <f>U92/W92</f>
        <v>#DIV/0!</v>
      </c>
      <c r="Y92" s="49" t="e">
        <f>(X92^3)*2.8</f>
        <v>#DIV/0!</v>
      </c>
      <c r="Z92" s="50" t="e">
        <f>(500/X92)/86400</f>
        <v>#DIV/0!</v>
      </c>
      <c r="AA92" s="54"/>
      <c r="AB92" s="54"/>
      <c r="AC92" s="21"/>
      <c r="AD92" s="29"/>
    </row>
    <row r="93" spans="1:30" ht="14.5" x14ac:dyDescent="0.35">
      <c r="A93" s="14">
        <v>2</v>
      </c>
      <c r="B93" s="15"/>
      <c r="C93" s="15"/>
      <c r="D93" s="16" t="str">
        <f t="shared" si="29"/>
        <v xml:space="preserve"> </v>
      </c>
      <c r="E93" s="15"/>
      <c r="F93" s="15"/>
      <c r="G93" s="15"/>
      <c r="H93" s="17"/>
      <c r="I93" s="17"/>
      <c r="J93" s="18">
        <f t="shared" si="30"/>
        <v>0</v>
      </c>
      <c r="K93" s="19">
        <f t="shared" si="31"/>
        <v>1900</v>
      </c>
      <c r="L93" s="15"/>
      <c r="M93" s="15"/>
      <c r="N93" s="15"/>
      <c r="O93" s="20" t="s">
        <v>50</v>
      </c>
      <c r="P93" s="21" t="s">
        <v>63</v>
      </c>
      <c r="Q93" s="21"/>
      <c r="R93" s="22" t="s">
        <v>70</v>
      </c>
      <c r="S93" s="23"/>
      <c r="T93" s="20">
        <v>4</v>
      </c>
      <c r="U93" s="20"/>
      <c r="V93" s="24"/>
      <c r="W93" s="25">
        <f t="shared" si="41"/>
        <v>0</v>
      </c>
      <c r="X93" s="26"/>
      <c r="Y93" s="60"/>
      <c r="Z93" s="60"/>
      <c r="AA93" s="60"/>
      <c r="AB93" s="60"/>
      <c r="AC93" s="21"/>
      <c r="AD93" s="29"/>
    </row>
    <row r="94" spans="1:30" s="100" customFormat="1" thickBot="1" x14ac:dyDescent="0.4">
      <c r="A94" s="86">
        <v>2</v>
      </c>
      <c r="B94" s="87"/>
      <c r="C94" s="87"/>
      <c r="D94" s="88" t="str">
        <f t="shared" si="29"/>
        <v xml:space="preserve"> </v>
      </c>
      <c r="E94" s="87"/>
      <c r="F94" s="87"/>
      <c r="G94" s="87"/>
      <c r="H94" s="89"/>
      <c r="I94" s="89"/>
      <c r="J94" s="90">
        <f t="shared" si="30"/>
        <v>0</v>
      </c>
      <c r="K94" s="91">
        <f t="shared" si="31"/>
        <v>1900</v>
      </c>
      <c r="L94" s="87"/>
      <c r="M94" s="87"/>
      <c r="N94" s="87"/>
      <c r="O94" s="92" t="s">
        <v>50</v>
      </c>
      <c r="P94" s="93" t="s">
        <v>63</v>
      </c>
      <c r="Q94" s="93" t="s">
        <v>42</v>
      </c>
      <c r="R94" s="94" t="s">
        <v>72</v>
      </c>
      <c r="S94" s="95"/>
      <c r="T94" s="92">
        <v>4</v>
      </c>
      <c r="U94" s="92">
        <v>60</v>
      </c>
      <c r="V94" s="96"/>
      <c r="W94" s="97">
        <f t="shared" si="41"/>
        <v>0</v>
      </c>
      <c r="X94" s="98" t="e">
        <f t="shared" ref="X94" si="42">U94/W94</f>
        <v>#DIV/0!</v>
      </c>
      <c r="Y94" s="61"/>
      <c r="Z94" s="61"/>
      <c r="AA94" s="61"/>
      <c r="AB94" s="61"/>
      <c r="AC94" s="93"/>
      <c r="AD94" s="99"/>
    </row>
    <row r="95" spans="1:30" ht="15" customHeight="1" thickTop="1" x14ac:dyDescent="0.35"/>
  </sheetData>
  <printOptions horizontalCentered="1" gridLines="1"/>
  <pageMargins left="0.25" right="0.25" top="0.75" bottom="0.75" header="0" footer="0"/>
  <pageSetup paperSize="9" fitToHeight="0" pageOrder="overThenDown" orientation="landscape" cellComments="atEnd"/>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Beach Sprint Data 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Rice</dc:creator>
  <cp:lastModifiedBy>Tony Rice</cp:lastModifiedBy>
  <dcterms:created xsi:type="dcterms:W3CDTF">2025-01-31T03:44:42Z</dcterms:created>
  <dcterms:modified xsi:type="dcterms:W3CDTF">2025-01-31T04:05:44Z</dcterms:modified>
</cp:coreProperties>
</file>